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10" windowWidth="15600" windowHeight="10995" activeTab="4"/>
  </bookViews>
  <sheets>
    <sheet name="Rekapitulace" sheetId="1" r:id="rId1"/>
    <sheet name="A" sheetId="2" r:id="rId2"/>
    <sheet name="B" sheetId="3" r:id="rId3"/>
    <sheet name="C" sheetId="4" r:id="rId4"/>
    <sheet name="D" sheetId="5" r:id="rId5"/>
    <sheet name="E - nestavební" sheetId="6" r:id="rId6"/>
    <sheet name="F - dotace" sheetId="7" r:id="rId7"/>
    <sheet name="G - SNO, a.s." sheetId="8" r:id="rId8"/>
    <sheet name="H - ORVI" sheetId="9" r:id="rId9"/>
    <sheet name="I - opravy" sheetId="10" r:id="rId10"/>
    <sheet name="OKR" sheetId="11" r:id="rId11"/>
  </sheets>
  <definedNames>
    <definedName name="_xlnm._FilterDatabase" localSheetId="1" hidden="1">'A'!$A$4:$F$15</definedName>
    <definedName name="_xlnm._FilterDatabase" localSheetId="2" hidden="1">'B'!$A$4:$F$70</definedName>
    <definedName name="_xlnm._FilterDatabase" localSheetId="3" hidden="1">'C'!$A$4:$F$27</definedName>
    <definedName name="_xlnm._FilterDatabase" localSheetId="4" hidden="1">'D'!$A$4:$G$23</definedName>
    <definedName name="_xlnm._FilterDatabase" localSheetId="5" hidden="1">'E - nestavební'!$A$3:$G$29</definedName>
    <definedName name="_xlnm._FilterDatabase" localSheetId="6" hidden="1">'F - dotace'!$A$3:$F$9</definedName>
    <definedName name="_xlnm._FilterDatabase" localSheetId="7" hidden="1">'G - SNO, a.s.'!$A$3:$F$7</definedName>
    <definedName name="_xlnm._FilterDatabase" localSheetId="8" hidden="1">'H - ORVI'!$A$3:$G$34</definedName>
    <definedName name="_xlnm._FilterDatabase" localSheetId="9" hidden="1">'I - opravy'!$A$3:$G$10</definedName>
    <definedName name="_xlnm.Print_Titles" localSheetId="1">'A'!$1:$4</definedName>
    <definedName name="_xlnm.Print_Titles" localSheetId="2">'B'!$1:$4</definedName>
    <definedName name="_xlnm.Print_Titles" localSheetId="3">'C'!$1:$4</definedName>
    <definedName name="_xlnm.Print_Titles" localSheetId="4">'D'!$1:$4</definedName>
    <definedName name="_xlnm.Print_Titles" localSheetId="5">'E - nestavební'!$1:$3</definedName>
    <definedName name="_xlnm.Print_Titles" localSheetId="6">'F - dotace'!$1:$3</definedName>
    <definedName name="_xlnm.Print_Titles" localSheetId="7">'G - SNO, a.s.'!$3:$3</definedName>
    <definedName name="_xlnm.Print_Titles" localSheetId="8">'H - ORVI'!$1:$3</definedName>
    <definedName name="_xlnm.Print_Titles" localSheetId="9">'I - opravy'!$1:$3</definedName>
    <definedName name="_xlnm.Print_Titles" localSheetId="10">'OKR'!$2:$2</definedName>
    <definedName name="_xlnm.Print_Area" localSheetId="1">'A'!$A$1:$J$15</definedName>
    <definedName name="_xlnm.Print_Area" localSheetId="2">'B'!$A$1:$J$70</definedName>
    <definedName name="_xlnm.Print_Area" localSheetId="3">'C'!$A$1:$J$27</definedName>
    <definedName name="_xlnm.Print_Area" localSheetId="4">'D'!$A$1:$K$23</definedName>
    <definedName name="_xlnm.Print_Area" localSheetId="5">'E - nestavební'!$A$1:$K$29</definedName>
    <definedName name="_xlnm.Print_Area" localSheetId="6">'F - dotace'!$A$1:$J$9</definedName>
    <definedName name="_xlnm.Print_Area" localSheetId="7">'G - SNO, a.s.'!$A$1:$I$8</definedName>
    <definedName name="_xlnm.Print_Area" localSheetId="8">'H - ORVI'!$A$1:$I$34</definedName>
    <definedName name="_xlnm.Print_Area" localSheetId="9">'I - opravy'!$A$1:$K$11</definedName>
    <definedName name="_xlnm.Print_Area" localSheetId="10">'OKR'!$A$1:$D$27</definedName>
    <definedName name="_xlnm.Print_Area" localSheetId="0">'Rekapitulace'!$A$1:$G$21</definedName>
  </definedNames>
  <calcPr fullCalcOnLoad="1"/>
</workbook>
</file>

<file path=xl/sharedStrings.xml><?xml version="1.0" encoding="utf-8"?>
<sst xmlns="http://schemas.openxmlformats.org/spreadsheetml/2006/main" count="740" uniqueCount="456">
  <si>
    <t xml:space="preserve">Zajištění všech stupňů PD. 
Jedná se o rekonstrukci komunikace a inženýrských sítí v úseku od ulice Neředínská po ulici U Kovárny. </t>
  </si>
  <si>
    <t xml:space="preserve">Částka na přeložky sítí ČEZ a CETIN.
Jedná se o dopravněorganizační opatření a stavení úpravy v lokalitě bytových domů na ul. Topolová až po nově vznikající zástavbu. </t>
  </si>
  <si>
    <t xml:space="preserve">Částka na přeložku ČEZ, kácení a VŘ dodavatele stavby.
Jedná se o propojení nadregionální Jantarové cyklostezky v ulici U ambulatoria a navázání na její II.část, která se zrealizovala v r. 2015 u lávky pro pěší spojující Hodolany a Bělidla v ulici Bystrovanská.  </t>
  </si>
  <si>
    <t xml:space="preserve">Jedná se o řádnou opravu oplocení areálu Zoologické zahrady Olomouc, které bylo poškozeno pádem stromů po jednotlivých větrných poryvech. Oplocení areálu je vyžadováno zákonem. </t>
  </si>
  <si>
    <t>16</t>
  </si>
  <si>
    <t>Navrhovatel /Realizátor</t>
  </si>
  <si>
    <t xml:space="preserve">Zajištění DUR, DSP+DPS.
Řešení majetkoprávních vztahů. Výstavba cyklostezky. Celá trasa se v projektu dělí na 6 úseků. Akce bude rozdělena na 2 etapy.  I. etapa obsahuje úseky 2 – 5. </t>
  </si>
  <si>
    <t xml:space="preserve">Částka na zahájení VŘ. 
Jedná se o výstavbu nového sběrového dvoru vč. zázemí, výstavbu haly s třídící linkou, výstavbu manipulačních a odkládacích ploch a úložiště odpadu. </t>
  </si>
  <si>
    <t>Částka na zahájení VŘ. 
Jedná se o opravu čtyř světelných signalizačních zařízení na křižovatkách Pražská x tř.Míru, Foersterova x tř.Svornosti, Foersterova x Na Vozovce a Albertova x Štítného. Součástí bude dále výměna stávajících koordinačních kabelů, které propojují tyto křižovatky a pokládka optického kabelu pro nově budovaný kamerový systém. Na křižovatce Pražská x tř.Míru bude vybudován nový ochranný ostrůvek.</t>
  </si>
  <si>
    <t xml:space="preserve">Částka na zahájení VŘ. 
Jedná se o komplexní rekonstrukci uličního prostoru vč. stávajících i nových inženýrských sítí. V celé trase je řešen kolejový pás. </t>
  </si>
  <si>
    <t>Částka na zahájení VŘ. 
Jedná se o rekonstrukci výdejny stravy, včetně úpravy dispozičního řešení dotčených prostor v ZŠ Svatoplukova v Olomouci.</t>
  </si>
  <si>
    <t xml:space="preserve">Částka na zahájení VŘ. Jedná se o vybudování bezbarierového výtahu. Výtah bude sloužit také jako bezbariérový přístup ke slavnostnímu sálu, který bude využíván jako reprezentativní prostor SMOl a základní školy. </t>
  </si>
  <si>
    <t xml:space="preserve">Doplatek za IČ. 
Jedná se o cyklostezku spojující městskou část Holice přes ul. Sladkovského, a to převážně formou vyhrazených cyklopruhů v komunikaci. Akce je koordinována se SSOK (oprava komunikace) a SŽDC (vybudování nadjezdu nad železniční tratí). </t>
  </si>
  <si>
    <t>Zajištění všech stupňů PD.                                                                                                            Jedná se o propojení slepé ulice Dělnická s ul. Neředínskou.</t>
  </si>
  <si>
    <t>Zajištění všech stupňů PD.                                                                                                            Jedná se o propojení ulice Velkomoravské s ul. Skupovou cyklostezkou.</t>
  </si>
  <si>
    <t>Zajištění všech stupňů PD.                                                                                                            Jedná se o propojení stávající cyklostezky na ul. Rožňavská s ulicí Schweitzerova a Zikova.</t>
  </si>
  <si>
    <t>Zajištění všech stupňů PD.                                                                                                            Jedná se o propojení stávající cyklostezky na ul. Jílová přes ul. Na Vozovce až po ul. Foerstrova.</t>
  </si>
  <si>
    <t>Zajištění DUR.
PD řeší bezpečné křížení silnice I/46 v místě zaústění ul. Kubatovy a dále propojení dílčích zrekonstruovaných chodníků souběžných s ul. Chválkovická na pravé straně ve směru do Týnečka.</t>
  </si>
  <si>
    <t>Zajištění DUR.
Jedná se o vybudování parkovacích stání a chodníků ve slepé části ul. Čajkovského.</t>
  </si>
  <si>
    <t xml:space="preserve">Zajištění všech stupňů PD.
Jedná se o úpravu uličního prostoru v ulici Na Vozovce a Polívkova, zjednosměrnění, cyklopruhy v obou směrech, v úseku od ul. Foerstrova po ul. Krapkova.  </t>
  </si>
  <si>
    <r>
      <t xml:space="preserve">Zajištění DSP </t>
    </r>
    <r>
      <rPr>
        <sz val="8"/>
        <color indexed="8"/>
        <rFont val="Arial"/>
        <family val="2"/>
      </rPr>
      <t xml:space="preserve">
Jedná se o cyklostezku spojující městskou část Holice přes ul. Sladkovského, která by byla realizována současně s opravou silnice III/03551 (koordinace s Olomouckým krajem). Jedná se o pruhy v komunikaci, kterou bude nutno rozšířit. </t>
    </r>
  </si>
  <si>
    <t xml:space="preserve">Zajištění části PD. 
Jedná se o dopravně organizační opatření a stavební úpravy v lokalitě vnitrobloku vymezeného budovami na ul. Albertova a budovami na ul. Wolkerova. </t>
  </si>
  <si>
    <t>Zajištění ÚR a IZ na část C. 
Výstavba chodníků ve třech úsecích A, B a C v Topolanech. Úsek A - ulice Sv. Jana, podél silnice II/448, úsek B - ul. Bílkova, bude řešeno i místo pro přecházení a přechod pro chodce, úsek C - ul. Bílkova při výjezdu z obce směrem na Hněvotín.</t>
  </si>
  <si>
    <t>Zajištění PSP a DPS. 
Výstavba chodníků ve třech úsecích A, B a C v Topolanech. Úsek A - ulice Sv. Jana, podél silnice II/448, úsek B - ul. Bílkova, bude řešeno i místo pro přecházení a přechod pro chodce, úsek C - ul. Bílkova při výjezdu z obce směrem na Hněvotín.</t>
  </si>
  <si>
    <t xml:space="preserve">Zajištění všech stupňů PD.
Řešení majetkoprávních vztahů. </t>
  </si>
  <si>
    <t xml:space="preserve">Zpracování investičního záměru. 
Jedná se o protipovodňová opatření (od Bristolu až k Černovíru) navazující na již zahájenou stavbu II.B etapy. </t>
  </si>
  <si>
    <t>Zajištění DPS. 
Kompletní výměna stožárů, návěstidel, kabelových rozvodů, instalace indukčních smyček ve vozovce, rozšíření středového ostrůvku. Výměna veřejného osvětlení včetně kabeláže, nové vodorovné dopravní značení.</t>
  </si>
  <si>
    <t xml:space="preserve">Zajištění všech stupňů PD.
Jedná se o úpravu prostor v objektech základních škol a pořízení agregátů, jako náhradní zdroj energie. </t>
  </si>
  <si>
    <t xml:space="preserve">Změna PD.
Křižovatka není zatím součástí žádného koordinovaného tahu. Bude doplněna pouze o dohledové kamery, kamery s rozpoznámím RZ a bude připojena na optickou síť města. </t>
  </si>
  <si>
    <t>Rekonstrukce elektroinstalace HZ Lošov, včetně PD</t>
  </si>
  <si>
    <t>9 - 11</t>
  </si>
  <si>
    <t>12 - 13</t>
  </si>
  <si>
    <t>14 - 15</t>
  </si>
  <si>
    <t>17</t>
  </si>
  <si>
    <t>18 - 19</t>
  </si>
  <si>
    <t>20</t>
  </si>
  <si>
    <t xml:space="preserve">Zajištění všech stupňů PD. 
Cyklostezka Tř. 17. listopadu, Envelopa (150 tis. Kč), 
Přístup pro cyklisty do smetanových sadů (70 tis. Kč). </t>
  </si>
  <si>
    <t>OI/OŠ</t>
  </si>
  <si>
    <t xml:space="preserve">Zimní stadion </t>
  </si>
  <si>
    <t>Zajištění DPS. 
Projektová příprava na Zimní stadion</t>
  </si>
  <si>
    <t>Holice, smíšená stezka - II. etapa</t>
  </si>
  <si>
    <t xml:space="preserve">Zajištění výběrového řízení na zpracovatele PD. 
Jedná se o vybudování smíšené stezky pro chodce a cyklisty v lokalitě Holice. </t>
  </si>
  <si>
    <t>F - Dotace jiným subjektům</t>
  </si>
  <si>
    <t>Dotace jiným subjektům</t>
  </si>
  <si>
    <t>Nákup hudebních nástrojů a oprava podlahových ploch ve foyer Reduty</t>
  </si>
  <si>
    <t>Pořízení nového traktoru</t>
  </si>
  <si>
    <t>Cyklistická stezka Samotišky - Droždín - Bystrovany</t>
  </si>
  <si>
    <t xml:space="preserve">Jedná se o stavební úpravy předávací stanice za účelem změny způsobu měření a dodávky tepla (jiný režim pro MŠ a jiný pro AD). </t>
  </si>
  <si>
    <t>Na Vozovce - cyklostezka a úprava zóny</t>
  </si>
  <si>
    <t>Dotace/jiné zdroje 2020</t>
  </si>
  <si>
    <t>Dotace 2020</t>
  </si>
  <si>
    <t>Prostředky jsou určeny na nákup hudebních nástrojů a opravu podlahových ploch ve foyer Reduty</t>
  </si>
  <si>
    <t xml:space="preserve">Jedná se o pořízení nového traktoru pro potřeby Zoologické zahrady Olomouc. </t>
  </si>
  <si>
    <t xml:space="preserve">Výstavba dvoupodlažního objektu jehož součástí je garáž. Objekt bude využíván jako zázemí místního zásahového hasičského družstva. </t>
  </si>
  <si>
    <t xml:space="preserve">Předmětem plnění jsou související investice prováděné SMOl v rámci stavební akce Povodí Moravy, s. p.. </t>
  </si>
  <si>
    <t xml:space="preserve">Jedná se o výstavbu chodníků podél komunikace II/4432. </t>
  </si>
  <si>
    <t>Jedná se o zateplení obvodového pláště, výměnu původních otvorových výplní, zateplení plochých střech vč. nového provedení hromosvodů a osazení větrání s rekuperací pro prostory učeben, šaten a hygienického zázemí.</t>
  </si>
  <si>
    <t>Lošov, Zlaté doly - rekonstrukce komunikace</t>
  </si>
  <si>
    <t>Předmětem stavebních prací je rekonstrukce splaškové a dešťové kanalizace včetně celkové rekonstrukce komunikace.</t>
  </si>
  <si>
    <t>Stavební úpravy podchodu pod vozovkou na ulici Brněnská z ulice Heyrovského směrem k Fakultní nemocnici. Jedná se o rekonstrukci stávajícího zastřešení včetně výplní otvorů a podzemní části podchodu pro pěší.</t>
  </si>
  <si>
    <t>MŠ Rooseveltova - zprovoznění dvou oddělení</t>
  </si>
  <si>
    <t xml:space="preserve">Zajištění DPS.                                                                                                                                         Jedná se o stavební úpravy stávajících učeben a bezbariérové úpravy včetně nákupu vybavení nábytkem a pomůckami.         </t>
  </si>
  <si>
    <t xml:space="preserve">Zajištění DPS. 
Jedná se o stavební úpravy stávajících učeben a bezbariérové úpravy včetně nákupu vybavení nábytkem a pomůckami. </t>
  </si>
  <si>
    <t xml:space="preserve">Zajištění DPS.
Jedná se o stavební úpravy stávajících učeben a bezbariérové úpravy včetně nákupu vybavení nábytkem a pomůckami.   </t>
  </si>
  <si>
    <t xml:space="preserve">Zajištění DPS.
Jedná se o stavební úpravy stávajících učeben a bezbariérové úpravy včetně nákupu vybavení nábytkem a pomůckami. </t>
  </si>
  <si>
    <t xml:space="preserve">Řešení majetkoprávních vztahů. 
Výstavba cyklostezky. Celá trasa se v projektu dělí na 6 úseků. Akce bude rozdělena na 2 etapy. II. etapa obsahuje úsek 1 a 6. </t>
  </si>
  <si>
    <t>Zajištění DUR.
Úprava stávajících přechodů pro chodce a navazujících veřejných prostranství za účelem zvýšení bezpečnosti silničního provozu.</t>
  </si>
  <si>
    <t>Zajištění včech stupňů PD.
Výstavba nového chodníku podél silnice II/570 v Nedvězí.</t>
  </si>
  <si>
    <t xml:space="preserve">Zajištění všech stupňů PD.
Výstavba autobusové zastávky. </t>
  </si>
  <si>
    <t xml:space="preserve">Jedná se o stavební úpravy stávajících učeben a bezbariérové úpravy včetně nákupu vybavení nábytkem a pomůckami. </t>
  </si>
  <si>
    <t>Zajištění všech stupňů PD. 
Přípojky vody a kanalizace k vyhlídkám nad náplavku, VO na ul. Kavaleristů, energomost přes řeku Bystřičku, vč. nákladů na aktualizaci soupisu prací a kompletaci dokumentace pro VŘ 2. etapy</t>
  </si>
  <si>
    <t>Zajištění všech stupňů PD.
Vedení částečně samostatné a částečně dělené cyklostezky podél ulice Chválkovické od parkoviště u Kubátovy ulice po ulici Luční.</t>
  </si>
  <si>
    <t>Erenburgova, Na Trati - vybavení křižovatky (koordinovaný tah SSZ)</t>
  </si>
  <si>
    <t>Zajištění všech stupňů PD. 
Jedná se o návrh světelně signalizačního řešení, včetně výměny řadičů a návrhu dohledových kamer v celém koordinovaném tahu ulice Třída Kosmonautů v Olomouci, který je složen celkem z šesti řešených křižovatek.</t>
  </si>
  <si>
    <r>
      <t xml:space="preserve">Částka na zahájení VŘ. 
Jedná se o výstavbu další části nové tramvajové trati a s ní spojených komunikací, chodníků, </t>
    </r>
    <r>
      <rPr>
        <b/>
        <sz val="8"/>
        <color indexed="12"/>
        <rFont val="Arial"/>
        <family val="2"/>
      </rPr>
      <t>cyklostezek</t>
    </r>
    <r>
      <rPr>
        <sz val="8"/>
        <color indexed="12"/>
        <rFont val="Arial"/>
        <family val="2"/>
      </rPr>
      <t>,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parkovacích stání na ul. Zikova, zastávek MHD, SSZ, pokládky inženýrských sítí,  rozvody VO a potřebné přeložky stávajících sítí včetně dovybavení stávající trakční měnírny.</t>
    </r>
  </si>
  <si>
    <t xml:space="preserve">Jedná se o rekonstrukci místní komunikace a inženýrských sítí. V rámci rekonstrukce musí být použit "tichý asfalt", tak aby byly splněny hygienické limity pro hluk z provozu. Součástí bude také rekonstrukce přilehlých chodníků. </t>
  </si>
  <si>
    <t xml:space="preserve">Jedná se o zřízení 4. ramene křižovatky na tř. Kosmonautů (u BEA centra) pro dopravní napojení krajské pobočky Úřadu práce ČR v Olomouci a kontaktního místa Olomouc. Zpracování PD na náklady ÚP ČR. </t>
  </si>
  <si>
    <t>Blanická - rekonstrukce kanalizace</t>
  </si>
  <si>
    <t>Jiráskova - rekonstrukce stoky GVc a GV</t>
  </si>
  <si>
    <t>Českobratrská - rekonstrukce kanalizace a vodovodu</t>
  </si>
  <si>
    <t>Rekonstrukce vodovodu a kanalizace. Obrusná vrstva komunikace v celé šířce vozovky +kompletní obnova 19 ks nových uličních vpustí</t>
  </si>
  <si>
    <t>Rekonstrukce stoky GV DN600 v délce 281m, stoky GVc DN400 v délce61m, stoky GVb DN600 v délce 14m</t>
  </si>
  <si>
    <t>PD se zpracovává - T:  30.11.2018</t>
  </si>
  <si>
    <t>PD se zpracovává - T: 30.4.2019</t>
  </si>
  <si>
    <t>Předpokládaný termín zpracování PD 30.4.2019 vč. SP.</t>
  </si>
  <si>
    <t xml:space="preserve">Jedná se o rekonstrukci střechy školy nad tělocvičnou vč. zateplení. </t>
  </si>
  <si>
    <t xml:space="preserve">Jedná se o obnovu hřišť a sportovišť na základě požadavků KMČ, veřejnosti a správce hřišť po schválení v RMO. </t>
  </si>
  <si>
    <t xml:space="preserve">Jedná se o rekonstrukci vodní nádrže a sanaci břehů. </t>
  </si>
  <si>
    <t xml:space="preserve">Jedná se o vybudování centrálního řízení dopravy na území města Olomouce, které umožní efektivnější řízení a zvyšování bezpečnosti dopravního provozu. </t>
  </si>
  <si>
    <t xml:space="preserve">Zajištění IČ a DPS.
Jedná se o kompletní rekonstrukci veřejného osvětlení v délce 600m. </t>
  </si>
  <si>
    <t xml:space="preserve">Zajištění PD pro změnu stavby před dokončením a DPS.
Komplexní rekonstrukce uličního prostoru vč. stávajících i nových inženýrských sítí. V celé trase je řešen kolejový pás. </t>
  </si>
  <si>
    <t xml:space="preserve">Doplatek DPS.
Výstavba komunikace, dešťové a splaškové kanalizace, objekty HDV a vodovodu.  Realizace akce je podmíněna realizací dešťové kanalizace z akce "Kasárna Neředín, regenerace areálu II. etapa". </t>
  </si>
  <si>
    <t xml:space="preserve">Doplatek DPS.
Výstavba veřejného osvětlení kolem stávající cyklostezky podél Mlýnského potoka. </t>
  </si>
  <si>
    <t xml:space="preserve">Zajištění všech stupňů PD.
Koordinovaný tah signalizačních světelných zařízení na křižovatce u Žižkova náměstí. Komunikace s dopravní ústřednou, dohledové kamery, připojení na optickou síť, detekční smyčky. Koordinace s křižovatkou u Bristolu. </t>
  </si>
  <si>
    <t xml:space="preserve">Zajištění všech stupňů PD.
Koordinovaný tah na ulici Hraniční a úprava stávající křižovatky I.P.Pavlova/ Hraniční/ Okružní na světelně řízenou křižovatku s menšími stavebními úpravami. </t>
  </si>
  <si>
    <t xml:space="preserve">Zajištění SP.
Výstavba nového sběrového dvoru vč. zázemí, výstavba haly s třídící linkou, výstavba manipulačních a odkládacích ploch a úložiště odpadu. </t>
  </si>
  <si>
    <t>OŠ/OI</t>
  </si>
  <si>
    <t>Jedná se o dotaci, účelově určenou na realizaci akce Morava, Olomouc - zvýšení kapacity koryta, II. B v rámci akce Povodí Moravy - protipovodňová opatření II B etapa - související investice.</t>
  </si>
  <si>
    <t>A</t>
  </si>
  <si>
    <t>Oddíl</t>
  </si>
  <si>
    <t>B</t>
  </si>
  <si>
    <t>C</t>
  </si>
  <si>
    <t>D</t>
  </si>
  <si>
    <t>E</t>
  </si>
  <si>
    <t>F</t>
  </si>
  <si>
    <t>Investice SmOl - rozestavěné</t>
  </si>
  <si>
    <t>Projektové dokumentace - rozpracované</t>
  </si>
  <si>
    <t>Projektové dokumentace - nové</t>
  </si>
  <si>
    <t>Investice SmOl - nově zahájené</t>
  </si>
  <si>
    <t>Nestavební investice</t>
  </si>
  <si>
    <t>Název oddílu</t>
  </si>
  <si>
    <t>v tis. Kč</t>
  </si>
  <si>
    <t>Celkem A - F</t>
  </si>
  <si>
    <t>G</t>
  </si>
  <si>
    <t>H</t>
  </si>
  <si>
    <t xml:space="preserve">Investice SNO, a.s. </t>
  </si>
  <si>
    <t>Celkem A - H</t>
  </si>
  <si>
    <t xml:space="preserve">v tis. Kč </t>
  </si>
  <si>
    <t xml:space="preserve">č. </t>
  </si>
  <si>
    <t>Celkový náklad stavby/PD</t>
  </si>
  <si>
    <t>Poznámka</t>
  </si>
  <si>
    <t>Celkem oddíl A</t>
  </si>
  <si>
    <t>A - Investice SmOl - rozestavěné</t>
  </si>
  <si>
    <t>jedná se o rozestavěné akce a akce, na které budou k 31.12.2018 uzavřeny smlouvy</t>
  </si>
  <si>
    <t>B - Projektové dokumentace - rozpracované</t>
  </si>
  <si>
    <t>jedná se o rozpracované projektové dokumentace, na které budou k 31.12.2018 uzavřeny smlouvy</t>
  </si>
  <si>
    <t>C - Projektové dokumentace - nové</t>
  </si>
  <si>
    <t>D - Investice SmOl - nově zahájené</t>
  </si>
  <si>
    <t>Celkem oddíl D</t>
  </si>
  <si>
    <t>E - Nestavební investice</t>
  </si>
  <si>
    <t>Celkem oddíl E</t>
  </si>
  <si>
    <t>Celkem oddíl C</t>
  </si>
  <si>
    <t>Celkem oddíl B</t>
  </si>
  <si>
    <t>Celkem oddíl F</t>
  </si>
  <si>
    <t>G - Investice SNO, a.s. z nájemného vč. DPH</t>
  </si>
  <si>
    <t>PD na kterou budou uzavřeny smlouvy do 12/2018</t>
  </si>
  <si>
    <t>Celkem PD nové</t>
  </si>
  <si>
    <t>Realizace zahájené v roce 2018</t>
  </si>
  <si>
    <t>Celkem zahájené</t>
  </si>
  <si>
    <t>Celkem nově zahajované</t>
  </si>
  <si>
    <t>Celkem oddíl G - SNO, a. s.</t>
  </si>
  <si>
    <t>Název akce</t>
  </si>
  <si>
    <t>Název opravy</t>
  </si>
  <si>
    <t>Celkem oddíl I</t>
  </si>
  <si>
    <t>I</t>
  </si>
  <si>
    <t>Celkem A - I</t>
  </si>
  <si>
    <t>REKAPITULACE</t>
  </si>
  <si>
    <t>Celkem 2019</t>
  </si>
  <si>
    <t>Dotace 2019</t>
  </si>
  <si>
    <t>Zůstatek na r. 2020+</t>
  </si>
  <si>
    <t>Dotace/jiné zdroje 2019</t>
  </si>
  <si>
    <t>Opravy nad 2 mil. Kč</t>
  </si>
  <si>
    <t>Strateg. cíl</t>
  </si>
  <si>
    <t>I - Opravy nad 2 mil. Kč</t>
  </si>
  <si>
    <t>Přerovská - veřejné osvětlení</t>
  </si>
  <si>
    <t>Schweitzerova - přechod pro pěší</t>
  </si>
  <si>
    <t>Nedvězí - chodník ke hřbitovu</t>
  </si>
  <si>
    <t>Hraniční ulice koordinovaný tah, SSZ</t>
  </si>
  <si>
    <t>Slavonín, Jižní - autobusová zastávka směr Nedvězí, Nemilany</t>
  </si>
  <si>
    <t>Raisova - rekonstrukce komunikace</t>
  </si>
  <si>
    <t>Mrštíkovo náměstí - přechod pro chodce</t>
  </si>
  <si>
    <t>tř. 1. máje - most M7 přes Mlýnský potok</t>
  </si>
  <si>
    <t>Masarykova třída - most M10 přes řeku Bystřici</t>
  </si>
  <si>
    <t>MŠ Husitská a dětské centrum - energetická opatření</t>
  </si>
  <si>
    <t>výkupy pozemků/staveb - odbor investic</t>
  </si>
  <si>
    <t>Věcná břemena - odbor investic</t>
  </si>
  <si>
    <t>Povodí Moravy, s. p.</t>
  </si>
  <si>
    <t xml:space="preserve">Mošnerova - propojení a  rekonstrukce komunikace </t>
  </si>
  <si>
    <t>TT II etapa - Povel - Nové Sady</t>
  </si>
  <si>
    <t>Radnice - stavební úpravy na objektu kulturní památky</t>
  </si>
  <si>
    <t>Radnice - oprava hlavní věže radnice</t>
  </si>
  <si>
    <t>Hřbitov Neředín - oprava střechy tř. Míru č.p. 104</t>
  </si>
  <si>
    <t>Lesní cesta Huzovská II. etapa</t>
  </si>
  <si>
    <t>Hasičská zbrojnice Radíkov</t>
  </si>
  <si>
    <t>Topolová - navýšení parkovacích míst</t>
  </si>
  <si>
    <t>Čajkovského - parkovací stání</t>
  </si>
  <si>
    <t>Dělnická, Neředínská - propojení cyklostezka</t>
  </si>
  <si>
    <t>Dělnická II - rekonstrukce komunikace a inž. sítí</t>
  </si>
  <si>
    <t>Dolní Hejčínská - rekonstrukce komunikace</t>
  </si>
  <si>
    <t xml:space="preserve">Jedná se o vybudování pevného stání plavidel v rámci akce "Protipovodňová opatření II. B etapa. </t>
  </si>
  <si>
    <t xml:space="preserve">Bezbarierová trasa Dolní Novosadská </t>
  </si>
  <si>
    <t>Foerstrova ulice - koordinovaný tah křižovatek, SSZ</t>
  </si>
  <si>
    <t>Holická, Sladkovského - cyklostezka</t>
  </si>
  <si>
    <t>Chomoutov - autobusová točna a zastávka</t>
  </si>
  <si>
    <t>Chomoutov - vazba na Březce, cyklostezka</t>
  </si>
  <si>
    <t>Chomoutov - vazba na Březce, cyklostezka II. etapa</t>
  </si>
  <si>
    <t>Chválkovická - vedení cyklistické stezky</t>
  </si>
  <si>
    <t>Chválkovice - přechod pro chodce přes I/46 a dostavba chodníku do Týnečku</t>
  </si>
  <si>
    <t>Jantarová stezka - úsek Hodolanská Libušina, I. část</t>
  </si>
  <si>
    <t>Krematorium - ul. Křelovská - cyklostezka (I. etapa -  trasa sběrový dvůr - most u Globusu)</t>
  </si>
  <si>
    <t>Krematorium - ul. Křelovská - cyklostezka (II. etapa -  podél ulice Křelovské)</t>
  </si>
  <si>
    <t>Moravská cyklotrasa na území ORP Olomouc - k.ú. Nemilany - Kožušany</t>
  </si>
  <si>
    <t>Na Vozovce - propojení Kmochovy a Foerstrovy</t>
  </si>
  <si>
    <t>Neředín, Topolany - cyklostezka</t>
  </si>
  <si>
    <t>Neředín, Topolany - cyklostezka II. etapa</t>
  </si>
  <si>
    <t>Rožňavská - Zikova, stezka pro chodce a cyklisty</t>
  </si>
  <si>
    <t>Šlechtitelů - Přichystalova, cyklostezka</t>
  </si>
  <si>
    <t>Velkomoravská, Skupova - propojení cyklostezka</t>
  </si>
  <si>
    <t>Energomost M 17 E - oprava</t>
  </si>
  <si>
    <t>Jantarová stezka - Nedvězí, Bystročice</t>
  </si>
  <si>
    <t>Odlehčovací komora OK3A</t>
  </si>
  <si>
    <t>Dokumentace se zpracovává T: 30.4.2019</t>
  </si>
  <si>
    <t>ČOV - rek.lapáků písku a vytvoření lapáků tuků</t>
  </si>
  <si>
    <t>Vlkova - rekonstrukce kanalizace a vodovodu</t>
  </si>
  <si>
    <t>ČOV - sušárna kalů</t>
  </si>
  <si>
    <t>ČOV - rekonstrukce kotelny</t>
  </si>
  <si>
    <t>Připravuje se VŘ na zhotovitele PD, předpoklad uzavření SOD do konce11/2018.</t>
  </si>
  <si>
    <t>Geislerova, Sladkovského - zrušení stok</t>
  </si>
  <si>
    <t>Erenburgova - přípojky</t>
  </si>
  <si>
    <t>Akce navazuje na ,,Erenburgovu-přípojky", rekonstrukce vodovodu a kanalizace - část projektu rekonstrukce komunikace</t>
  </si>
  <si>
    <t>SO přeložka vodovodu v rámci PPO II.B</t>
  </si>
  <si>
    <t>Bourací stavební práce spočívají ve zrušení stoky GVd BT DN 500 délky 38,3 m a stoky GVd1 BT DN 500 délky 61,5 m - vyplnění průtočného profilu cementopopílkovou suspenzí, zrušení 3 ks kanalizačních šachet - odstranění litinového poklopu, odbourání horní části do hloubky min. 1 m, zasypání zbývající části. Zásyp v prostoru chodníku a travnatého pruhu hutněnou zeminou, v komunikaci hutněnou šterkodrtí frakce 0-63a přepojení stávajících přípojek.</t>
  </si>
  <si>
    <t>Protipovodňová opatření II.B etapa - související investice</t>
  </si>
  <si>
    <t>Arbesova - chodník</t>
  </si>
  <si>
    <t>Pavelkova - autobusová zastávka</t>
  </si>
  <si>
    <t>ZOO -  inženýrské sítě</t>
  </si>
  <si>
    <t>Žižkovo náměstí, Husova - koordinovaný tah SSZ</t>
  </si>
  <si>
    <t>Hřbitov Nové Sady - plot</t>
  </si>
  <si>
    <t>Protipovodňová opatření III. etapa</t>
  </si>
  <si>
    <t xml:space="preserve">MŠ Dělnická - energetická opatření </t>
  </si>
  <si>
    <t xml:space="preserve">MŠ Střední novosadská - rozšíření kapacity </t>
  </si>
  <si>
    <t>Tramvajová trať 8. května</t>
  </si>
  <si>
    <t>jedná se o zpracování projektových dokumentací, navržené k zařazení do plánu na rok 2019</t>
  </si>
  <si>
    <t>Sv. Kopeček - ul. Dvorského - chodník</t>
  </si>
  <si>
    <t>Pražská - přechod pro pěší</t>
  </si>
  <si>
    <t>Třída Kosmonautů - koordinovaný tah, SSZ</t>
  </si>
  <si>
    <t>Odpadové centrum Olomouc</t>
  </si>
  <si>
    <t>ZŠ Svatoplukova - rekonstrukce výdejny stravy</t>
  </si>
  <si>
    <t>Lošov - revitalizace průtahu silnice III/4432</t>
  </si>
  <si>
    <t>Topolany - novostavba chodníků</t>
  </si>
  <si>
    <t>Lazce - Dlouhá - přechod pro pěší</t>
  </si>
  <si>
    <t>Týneček - přechod pro chodce</t>
  </si>
  <si>
    <t>Sv. Kopeček - parkování - projekt IDS</t>
  </si>
  <si>
    <t>Zajištění náhradních zdrojů k objektům krizového štábu</t>
  </si>
  <si>
    <t>Pražská - rekonstrukce mostu M24</t>
  </si>
  <si>
    <t>Olomouc, Tř. Kosmonautů – dopravní napojení pro úřad práce</t>
  </si>
  <si>
    <t>Erenburgova - rekonstrukce komunikace a inž. sítí</t>
  </si>
  <si>
    <t>ZŠ Rožňavská - rekonstrukce střechy</t>
  </si>
  <si>
    <t>Hasičská zbrojnice Chválkovice</t>
  </si>
  <si>
    <t>Barákova ulice - rekostrukce stoky Gve</t>
  </si>
  <si>
    <t>Hřbitov Nová Ulice - revitalizace ve prospěch parku I. etapa</t>
  </si>
  <si>
    <t>Havlíčkova, Krapkova - přechody pro chodce</t>
  </si>
  <si>
    <t>Pořízení informační a výpočetní techniky</t>
  </si>
  <si>
    <t>200 tis. Kč - Nákup komponent do serverů  (Disky, paměti , zdroje, síťové karty)
800 tis. Kč - modernizace sířových prvků, routrů a switchů pro připojení k internetu a Dopravní řídicí ústředny</t>
  </si>
  <si>
    <t>Rekonstrukce světelného signalizačního zařízení v křižovatce Velkomoravská X Schweitzerova</t>
  </si>
  <si>
    <t>L10 - Lávka pro pěší přes řeku Bystřici ke Kaštanové ulici</t>
  </si>
  <si>
    <t>PD na cyklostezky</t>
  </si>
  <si>
    <t>Albertova - vnitroblok</t>
  </si>
  <si>
    <t>Pěší zóna - vytvoření fyzických bariér na vjezdech a výjezdech</t>
  </si>
  <si>
    <t>Úprava křižovatky ul. Polská x Rooseveltova</t>
  </si>
  <si>
    <t>PD odboru koncepce a rozvoje</t>
  </si>
  <si>
    <t>Lokality dětských hřišť  a sportovišť 2019</t>
  </si>
  <si>
    <t>viz. příloha OKR</t>
  </si>
  <si>
    <t>ZŠ Holice - odborné učebny pro polytechnické vzdělávání</t>
  </si>
  <si>
    <t>ZŠ Gorkého - odborné učebny pro polytechnické vzdělávání</t>
  </si>
  <si>
    <t>ZŠ Heyrovského - odborné učebny pro polytechnické vzdělávání</t>
  </si>
  <si>
    <t>ZŠ Komenium - vybudování bezbarierového výtahu</t>
  </si>
  <si>
    <t>ZŠ a MŠ Řezníčkova</t>
  </si>
  <si>
    <t>FZŠ a MŠ Holečkova</t>
  </si>
  <si>
    <t>ZŠ a MŠ Nedvědova</t>
  </si>
  <si>
    <t>ZŠ a MŠ Demlova</t>
  </si>
  <si>
    <t>FZŠ a MŠ Rožňavská</t>
  </si>
  <si>
    <t>Škrétova 2, Žilinská 26-zateplení objektu</t>
  </si>
  <si>
    <t>I.P.Pavlova 1017/62, věžový vodojem - oprava střechy</t>
  </si>
  <si>
    <t>Oprava oplocení areálu Zoo Olomouc</t>
  </si>
  <si>
    <t>Odkup vlečkové koleje č. 2 v areálu Chválkovice</t>
  </si>
  <si>
    <t xml:space="preserve">výkupy pozemků </t>
  </si>
  <si>
    <t>výkupy budov</t>
  </si>
  <si>
    <t>Výkupy  budov - Andrův stadion (12 mil.),  Univerzita Palackého v Olomouci (8,8 mil.)</t>
  </si>
  <si>
    <t>Adamovka, ul. Jesenická, Droždín - oprava zatrubnění</t>
  </si>
  <si>
    <t xml:space="preserve">Modernizace výstražného a informačního systému města Olomouce </t>
  </si>
  <si>
    <t>Nákup požárního vozidla JSDH Holice</t>
  </si>
  <si>
    <t>Křelovská svodnice</t>
  </si>
  <si>
    <t>Nám. Národních hrdinů - Havlíčkova,  koordinovaný tah SSZ</t>
  </si>
  <si>
    <t>H - Investice na obnovu a rozvoj vodohospodářské infrastruktury (ORVI)</t>
  </si>
  <si>
    <t>jedná se o realizace akcí, předběžně zařazených do plánu investic na rok 2019</t>
  </si>
  <si>
    <t>Realizace zahajovaná v roce 2019</t>
  </si>
  <si>
    <t>Studie odtokových poměrů vč. návrhů možných protipovodňových opatření na území města Olomouce</t>
  </si>
  <si>
    <t>Studie technické a dopravní infrastruktury</t>
  </si>
  <si>
    <t>Studie veřejného prostoru: koncepce veřejných prostranství</t>
  </si>
  <si>
    <t>Územní plán Olomouc</t>
  </si>
  <si>
    <t>Soubor změn č.I (za předpokladu pokračování I.D - MŽP) – 106.480,-, Změna č.VI - II.-IV.et. 72.600,-, Změna č.VII – II.-IV.et. 72.600,-, Aktualizace – I.et. 2.500.000,-</t>
  </si>
  <si>
    <t>Pořízení změn RP MPR Olomouc</t>
  </si>
  <si>
    <t>Soubor změn č.VIII - II.-III.et. 36.300,- Soubor změn č. IX – II.-III.et. 91.960,-</t>
  </si>
  <si>
    <t>Regulační plány</t>
  </si>
  <si>
    <t>pořizování RP sídlišť V.et.  - celk- 141.859,20 (V.et. bez dotace IROP)
RP-08 - 4.840,-, RP-10 – 7.865,-, RP-16 – 16.940,-, RP-17 - 24.200,-, RP-19 – 13.915,-, RP-20 – 9.680,-, RP-22 – 44.4546,20, RP-23 – 10.285,-, RP Teichmanova -Peškova - 9.680,-</t>
  </si>
  <si>
    <t>Územně energetická koncepce SMOl</t>
  </si>
  <si>
    <t>Plán udržitelné městské mobility</t>
  </si>
  <si>
    <t>Zajištění zpracování monitorovacích indikátorů a vyhodnocení naplňování PUMM Olomouc</t>
  </si>
  <si>
    <t xml:space="preserve">Studie lokalit dětských hřišť a sportovišť  </t>
  </si>
  <si>
    <t xml:space="preserve">Zpracování studií v rozsahu IZ pro obnovu dětských hřišť  a sportovišť v  lokalitách vybraných RMO </t>
  </si>
  <si>
    <t>Kód</t>
  </si>
  <si>
    <t>3635</t>
  </si>
  <si>
    <t>6119</t>
  </si>
  <si>
    <t>5601</t>
  </si>
  <si>
    <t>Jedním z prioritních opatření Strategického plánu města Olomouce je požadavek na energetické úspory. Energetický management (dále také EM) je soubor opatření, jejichž cílem je efektivní řízení a snižování spotřeby energie. Jedná se o uzavřený cyklický proces neustálého zlepšování energetického hospodářství, který se skládá z následujících činností: měření spotřeby energie, stanovení potenciálu úspor energie, realizace opatření, vyhodnocování spotřeby energie a účinnosti realizovaných opatření, porovnávání velikosti úspor předpokládaných a skutečně dosažených, aktualizace energetických koncepcí, energetických plánů města (dále také EPM) a akčních plánů k EPM.</t>
  </si>
  <si>
    <t xml:space="preserve">Celkem </t>
  </si>
  <si>
    <r>
      <t xml:space="preserve">Studie a návrhy úprav uličních profilů souvisejících zejména s optimálním využitím uličního prostoru, zklidňováním dopravy a tím související bezpečnosti silničního provozu (např. studie možností umístění zón TEMPO 30 v obytných okrscích; </t>
    </r>
    <r>
      <rPr>
        <sz val="8"/>
        <color indexed="8"/>
        <rFont val="Arial"/>
        <family val="2"/>
      </rPr>
      <t xml:space="preserve">studie </t>
    </r>
    <r>
      <rPr>
        <b/>
        <sz val="8"/>
        <rFont val="Arial"/>
        <family val="2"/>
      </rPr>
      <t>Přemístění autobusového nádraží do prostoru vlakového nádraží</t>
    </r>
    <r>
      <rPr>
        <sz val="8"/>
        <color indexed="8"/>
        <rFont val="Arial"/>
        <family val="2"/>
      </rPr>
      <t xml:space="preserve"> – stávající přednádržní prostor již je kapacitně nedostačující, studie bude řešit i dopravní napojení na ul. Hodolanskou a Tovární, vč. řešení odstavu výlukových autobusů ČD</t>
    </r>
    <r>
      <rPr>
        <sz val="8"/>
        <rFont val="Arial"/>
        <family val="2"/>
      </rPr>
      <t>).</t>
    </r>
  </si>
  <si>
    <t>ZŠ Holečkova - odborné učebny pro polytechnické vzdělávání</t>
  </si>
  <si>
    <t>Rekonstrukce sociálního zařízení v Čechových sadech</t>
  </si>
  <si>
    <t>Popis</t>
  </si>
  <si>
    <t>PD nové</t>
  </si>
  <si>
    <t>Rekonstrukce Kanalizace Šantova ulice</t>
  </si>
  <si>
    <t>Opletalova II. Část - rekonstrukce vodovodu</t>
  </si>
  <si>
    <t>Opravy ve správě odboru správy městských komunikací a MHD</t>
  </si>
  <si>
    <t xml:space="preserve">Opravy komunikací, VO, SSZ, lávek, mostů, podchodů, podzemního parkoviště, zastávek MHD, atd. </t>
  </si>
  <si>
    <t>Legenda k souladu se Strategickým plánem (ke strategickým cílům)</t>
  </si>
  <si>
    <t>je v souladu s SP</t>
  </si>
  <si>
    <t xml:space="preserve">je v souladu s SP, jedná se ale o záměry, které jsou svou povahou provozní činností – jde více méně o výdaje na údržbu a opravy </t>
  </si>
  <si>
    <t>není v souladu s SP</t>
  </si>
  <si>
    <t>vztahuje se k více (či zahrnuje více) projektových záměrů</t>
  </si>
  <si>
    <t>NE</t>
  </si>
  <si>
    <t xml:space="preserve">ZŠ Dvorského, Sv. Kopeček - odborné učebny pro polytechnické vzdělávání </t>
  </si>
  <si>
    <t>Foerstrova, koordinovaný tah křižovatek, SSZ</t>
  </si>
  <si>
    <t>Holická - rekonstrukce kanalizace a vodovodu</t>
  </si>
  <si>
    <t>Sladkovského - rekonstrukce kanalizace a vodovodu</t>
  </si>
  <si>
    <t>Holečkova 9, Olomouc - snížení energetické náročnosti budovy</t>
  </si>
  <si>
    <t>Celkový náklad ORVI</t>
  </si>
  <si>
    <t xml:space="preserve">Celkem PD </t>
  </si>
  <si>
    <t>Celkem opravy</t>
  </si>
  <si>
    <t>Celkem oddíl H - ORVI</t>
  </si>
  <si>
    <t>Investice ORVI</t>
  </si>
  <si>
    <t>Tramvajová trať III. etapa</t>
  </si>
  <si>
    <t>Realizace nově zahajované</t>
  </si>
  <si>
    <t>MŠ Nedvědova - energetická opatření</t>
  </si>
  <si>
    <t>Opravy v rámci ORVI</t>
  </si>
  <si>
    <t>chladící box na mléko, havarijní stav, náklady na chladivo 5tis.Kč/měsíc</t>
  </si>
  <si>
    <t xml:space="preserve">multifunkční talková pánev 150 l, nahrazení  čtyř stávajících zařízení v havarijním stavu, opakovaně neopravitelné (pořízeno 1990 - 2001) jedním multifunkčním </t>
  </si>
  <si>
    <t>myčka nádobí Silanos vč. změkčovače vody - ŠJ při ZŠ, stroj v havarijním stavu, oprava není možná - nedostupnost náhradních dílů</t>
  </si>
  <si>
    <t>fritéza s automatickým zvedáním košů, havarijní stav, značné opotřebení a časté opravy, opakovaně neopravitelné, (automatické zvedání košů  je při kapacitě 2500 jídel denně nezbytné)</t>
  </si>
  <si>
    <t>el. varný kotel 85 l 2 ks ŠJ při MŠ, kotle z roku 1980  protékají, opravy nerentabilní a opakovaně neproveditelné, při svařování se rozpadá</t>
  </si>
  <si>
    <t>plynový varný kotel 250 l - ŠJ při ZŠ, protéká, rozsáhlé poškození, oprava neekonomická, rozpadá se</t>
  </si>
  <si>
    <t>myčka černého nádobí, havarijní stav - nezbytné pro denní provoz - pořízeno 2004</t>
  </si>
  <si>
    <t>kotel plynový 300 l, protéká, havarijní stav, oprava nerentabilní a do budoucna neproveditelná, rozpadá se</t>
  </si>
  <si>
    <t>automatické formovací stolní zařízení chlazené, při kapacitě 2600 jídel denně technicky a časově těžce zvládatelné, hygienické požadavky</t>
  </si>
  <si>
    <t>chladící samoobslužná vitrína, zefektivnění výdeje, úspora pracovní síly a v neposlední řadě i potravin</t>
  </si>
  <si>
    <t>Radíkov - rekonstrukce vodní nádrže a sanace břehů</t>
  </si>
  <si>
    <t>Dopravní řídící ústředna</t>
  </si>
  <si>
    <t>Brněnská - podchod</t>
  </si>
  <si>
    <t>Mlýnský potok - cyklostezka, VO</t>
  </si>
  <si>
    <t>Kasárna Neředín - obslužné komunikace</t>
  </si>
  <si>
    <t xml:space="preserve">Pořízení SW </t>
  </si>
  <si>
    <t>Černovír - Severní, Na Partkách - kanalizace</t>
  </si>
  <si>
    <t>Smetanova ulice - rek. kanalizace a vodovodu</t>
  </si>
  <si>
    <t>přípojný mlýnek na maso k robotu RMa 27, při kapacitě 1700 jídel denně  nezbytné, ručně mlít nelze</t>
  </si>
  <si>
    <t>Věcná břemena nad 40 000,- Kč.</t>
  </si>
  <si>
    <t xml:space="preserve">Kolej bude po  úpravě využívána k dopravě slisovaného směsného odpadu z Odpadového centra Olomouc do Spalovny SAKO Brno. </t>
  </si>
  <si>
    <t xml:space="preserve">Nákup  MS OFFICE pro MMOl (200 licencí). </t>
  </si>
  <si>
    <t>Dopravní automobily pro JSDH (2ks)</t>
  </si>
  <si>
    <t>Implementace ÚP</t>
  </si>
  <si>
    <t>Pořizování ÚS podmíněných ÚP</t>
  </si>
  <si>
    <t>Obnova mobiliáře, veřejného osvětlení a cestní sítě v jihovýchodní části Smetanových sadů.</t>
  </si>
  <si>
    <t>2 ks plynový kotel 180 l, havarijní stav stávajícího zařízení/důvod nákupu nového</t>
  </si>
  <si>
    <t>Azylový dům pro matky a ženy s dětmi - stavební úpravy</t>
  </si>
  <si>
    <t>Položka</t>
  </si>
  <si>
    <t>MŠ Dělnícká - rozšíření kapacity MŠ ve 2. NP</t>
  </si>
  <si>
    <t xml:space="preserve">Výkupy pozemků pro přípravu realizací akcí odboru investic dle schváleného plánu projektové přípravy akcí. </t>
  </si>
  <si>
    <t xml:space="preserve">Výkupy  pozemků - Univerzita Palackého v Olomouci (2,304 mil.),SŽDC (8,1 mil.),  další výkupy (2 mil.)  </t>
  </si>
  <si>
    <t xml:space="preserve">Jedná se o sanaci zatrubněného potoka Adamovka v městské části Droždín. </t>
  </si>
  <si>
    <t>Nákup dvou dopravních automobilů pro JSDH Holice a JSDH Droždín v souladu se schválenou koncepcí JSDH.</t>
  </si>
  <si>
    <t>Jedná se o vybudování varovného informačního systému ve správním území města Olomouce, včetně jeho místních částí. V rámci projektu budou také řešeny lokální výstražné systémy. Cílem je zlepšení ozvučení území města.</t>
  </si>
  <si>
    <t xml:space="preserve">Jedná se o analýzu odtokových poměrů v povodí vodních toků a v přispívajících plochách kritických bodů s vysokým rizikem. Cílem studie je návrh preventivních protipovodňových opatření nejen u vybraných problematických toků, ale i v přispívajících plochách kritických bodů z pohledu přívalových povodní ve správním území SMOl a jeho místních částí. </t>
  </si>
  <si>
    <t>Jedná se o kompletní opravu elektroinstalace na objektu hasičské zbrojnice v Lošově.</t>
  </si>
  <si>
    <t>Jedná se o nákup požárního vozidla, tak aby byly splněny zvyšující se nároky vybavenosti vozidel dle vyhlášky 53/2010 Sb., o technických podmínkách požární techniky.</t>
  </si>
  <si>
    <t>Zahrádkářská kolonie Andělská</t>
  </si>
  <si>
    <t>PD z roku 2010, aktualizovaná v roce 2018, nutné realizovat spolu s Erenburgovou komunikace</t>
  </si>
  <si>
    <t>Erenburgova - rekonstrukce komunikce,kanalizace a vodovodu - SO kanalizace a vodovod</t>
  </si>
  <si>
    <t>Protipovodňová opatření II.B - související investice - SO přeložka vodovodu</t>
  </si>
  <si>
    <t>Strana</t>
  </si>
  <si>
    <t>2 - 8</t>
  </si>
  <si>
    <t xml:space="preserve">Jedná se o novostavbu stezky spojující obec Bystročice s městskou částí Olomouc – Nedvězí. Navrhovaná stezka je rozdělena do dvou částí podle katastrálních území – k.ú. Bystročice a k.ú. Nedvězí u Olomouce. Jedná se o partnerský projekt s obcí Bystročice. </t>
  </si>
  <si>
    <t>Pevné stání plavidel</t>
  </si>
  <si>
    <t>OI/OI</t>
  </si>
  <si>
    <t>ZOO/ZOO (OSŘ)</t>
  </si>
  <si>
    <t>VFOL, a. s. / VFOL, a. s.  (OSŘ)</t>
  </si>
  <si>
    <t>MFO/MFO (OSŘ)</t>
  </si>
  <si>
    <t>Jedná se o prostředky na zpracování projektové dokumentace, která bude řešit jihovýchodní část parku, kde některé komunikace a zejména veřejné osvětlení jsou dlouhodobě zanedbané a v současné době již v havarijním stavu. Projektová dokumentace bude navazovat na zpracovanou územní studii.</t>
  </si>
  <si>
    <t>Jedná se o rekonstrukci střešní krytiny na objektu věžového vodojemu.</t>
  </si>
  <si>
    <t xml:space="preserve">Jedná se o úsporná opatření bytového domu (dům s pečovatelskou službou) ve vlastnictví města Olomouce. Předmětem plnění je zateplení fasády objektu, výměna oken, bytových vchodových dveří a zasklení lodžií a zateplení stropů nad nevytápěnou půdou. </t>
  </si>
  <si>
    <t xml:space="preserve">Jedná se o zateplení fasády objektu a opravu střechy. Oprava střechy spočívá v realizaci střechy nové, z dřevěných příhradových nosníků.  </t>
  </si>
  <si>
    <t xml:space="preserve">Jedná se o opravu omítek, rekonstrukci schodišť, opatření proti vlhkosti a restaurování všech prvků na fasádě objektu. </t>
  </si>
  <si>
    <t xml:space="preserve">Zajištění všech stupňů PD. 
Jedná se o opravu střechy na objektu Hřbitova města Olomouce - Neředín. </t>
  </si>
  <si>
    <t>Jedná se o opravu havarijního stavu hlavní věže radnice. Na základě rozhodnutí RMO 18.9.2018 bude akce soutěžena a realizována současně s akcí "Radnice - stavební úpravy na objektu kulturní památky"</t>
  </si>
  <si>
    <t>Zajištění VŘ na dodavatele stavby
Jedná se o opravu stávajícího energomostu M 17 E, který je umístěn nad jižním zhlavím železniční stanice ČD Olomouc hl. n.</t>
  </si>
  <si>
    <t>Zajištění všech stupňů PD. 
Jedná se o I. etapu rekonstrukce inženýrských sítí a dotčených komunikací v areálu ZOO v Olomouci.</t>
  </si>
  <si>
    <t>Zajištění všech stupňů PD. 
Jedná se o stavební úpravy a změny dispozice ve 2. NP MŠ Dělnická, a to za účelem vybudování nového oddělení o kapacitě 21 dětí.</t>
  </si>
  <si>
    <t xml:space="preserve">Zajištění všech stupňů PD. 
Jedná se o  zateplení obvodového pláště, výměnu původních otvorových výplní, zateplení plochých střech včetně nového provedení hromosvodů, zateplení stropu suterénu a osazení nuceného větrání s rekuperací pro prostory učeben, šaten a hygienického zázemí, včetně řešení sanace vlhkosti zdiva. </t>
  </si>
  <si>
    <t xml:space="preserve">Zajištění všech stupňů PD. 
Jedná se o stavební úpravy pro rozšíření využití stávajícího objektu MŠ o jedno oddělení. Předmět plnění rozšířen o návrh nové přístavby v dvorní části a kompletní rekonstrukci budovy. </t>
  </si>
  <si>
    <t>Zajištění všech stupňů PD. 
Jedná se o rekonstrukci výdejny stravy, včetně úpravy dispozičního řešení dotčených prostor v ZŠ Svatoplukova v Olomouci.</t>
  </si>
  <si>
    <t>Zajištění všech stupňů PD. 
Jedná se o rekonstrukci mostu M24 na ul. Pražská v Olomouci (kruhový objezd u Glóbusu), nad silnicí I/35.</t>
  </si>
  <si>
    <t>Příjem dotace z dokončené akce. 
Stavební úpravy a změny dispozice v objektu MŠ Rooseveltova - zpevnění stropní konstrukce, nové  podhledy, nové podlahy, kompletní výmalba. Součástí plnění je také přístavba venkovní šachty pro umístění nového osobního bezbariérového výtahu.</t>
  </si>
  <si>
    <t>Příjem dotace z dokončené akce. 
Jedná se o stavební úpravy hřbitova zahrnující opravu oplocení, provedení zemních prací, odstranění pařezů, osazení nové brány a výsadbu živého plotu.</t>
  </si>
  <si>
    <t>Zajištění všech stupňů PD.
Jedná se o stavební úpravy lesní cesty v k. ú. Huzová. Lesní cesta bude úpravami rozšířena, zpevněna a bude provedena rekonstrukce podélných a příčných odvodňovacích prvků a oprava propustků.</t>
  </si>
  <si>
    <t xml:space="preserve">Řešení majetkoprávních vztahů.
Jedná se o první úsek cyklostezky propojující sběrový dvůr v Neředíně přes dva mosty u Globusu až po vyústění na ulici Křelovskou. Úsek od ulice Křelovská po most u Globusu byl již vyřešen formou opravy komuniakce. </t>
  </si>
  <si>
    <t xml:space="preserve">Řešení majetkoprávních vztahů.
Jedná se o druhý navazující úsek cyklostezky od vyústění podél silnice II/635 na ul. Křelovská až po železniční přejezd ČD. </t>
  </si>
  <si>
    <t xml:space="preserve">Doplatek DPS. 
Jedná se o vybudování chodníku v délce cca 150 m ve stávajícím zeleném pásu podél garáží až po napojení na stávající živičný povrch, který vede podél silnice I/46. Současně PD řeší prodloužení vedení veřejného osvětlení a předpokládané přeložky inženýrských sítí společností CETIN a RWE.  </t>
  </si>
  <si>
    <t>Zajištění DPS. 
Jedná se o kompletní rekonstrukci chodníkových ploch a navazujících zastávek MHD podél silnice III/4432 v místní části Lošov v Olomouci.</t>
  </si>
  <si>
    <t>Zajištění všech stupňů PD.
Jedná se o návrh parkovacího systému v rámci celé místní části Sv. Kopeček v Olomouci.</t>
  </si>
  <si>
    <t>Zajištění DPS. 
Jedná se o výstavbu autobusového zálivu zastávky Lipenská směr Bělidla a výstavbu oboustranných autobusových zálivů autobusové zastávky „KOYO“.</t>
  </si>
  <si>
    <t>Zajištění všech stupňů PD.
Jedná se o rekonstrukci původní cihlové zdi hřbitova Nové Sady včetně odstranění dřevin v blízkosti hřbitovní zdi.</t>
  </si>
  <si>
    <t>Zajištění DPS. 
Jedná se o novostavbu přechodu pro pěší v místní části Týneček v Olomouci, včetně navazující rekonstrukce kanalizace a vyvolaných přeložek IS.</t>
  </si>
  <si>
    <t xml:space="preserve">Doplatek PD. 
Jedná se o vybudování autobusové točny a zastávky na okraji místní části Chomoutov. </t>
  </si>
  <si>
    <t xml:space="preserve">Zajištění DPS vč. IČ.
Jedná se o koordinovaný tah signalizačních světelných zařízení na ulici Třída Svobody, a to od křižovatky Náměstí Hrdinů po křižovatku s ulicí Havlíčkova. </t>
  </si>
  <si>
    <t>Tramvajová trať II. etapa – Nové Sady – Povel</t>
  </si>
  <si>
    <t xml:space="preserve">Doplatek za IČ a SP.
Jedná se o vybudování druhé etapy tramvajové trati v lokalitě Nové Sady - Povel. V rámci stavby jsou řešeny přeložky stávajících inženýrských sítí, rekonstrukce komunikací, parkovací stání, chodníky, cyklostezky, světelné křižovatky. </t>
  </si>
  <si>
    <t xml:space="preserve">Zajištění všech stupňů PD.
Jedná se o vybudování nové zahrádkářské kolonie jako náhrada za zrušenou kolonii Morava v rámci výstavby Protipovodňových opatření IV. etapa. </t>
  </si>
  <si>
    <t>Zajištění všech stupňů PD.
Komunikace nemá obrubník ani krajnice, chybí část chodníků, VO, dochází k nebezpečnému míchání pěších a řidičů. Vše v oblasti, kde v minulém období probíhala velká výstavba.</t>
  </si>
  <si>
    <t xml:space="preserve">Zajištění všech stupňů PD.
Nevyhovující délka přechodu pro chodce na rameni Rooseveltova a navržení vhodných cyklistických opatření pro převedení cyklistů přes ul. Polskou s vazbou na Smetanovy sady. </t>
  </si>
  <si>
    <t>Posílení čerpací stanice vody Nová Ulice</t>
  </si>
  <si>
    <t>Zajištění všech stupňů PD. 
Jedná se o vybudování bezbariérového výtahu v souvislosti s možným využitím slavnostního sálu jako reprezentativních prostor města a základní školy. Vzhledem k přístupnosti pro širokou veřejnost vznikne potřeba na bezbariérový přístup. Budova je v seznamu kulturních památek.</t>
  </si>
  <si>
    <t xml:space="preserve">Zajištění úpravy PD. 
Jedná se o rekonstrukci stávajícího zchátralého objektu v blízkosti ulice Palackého a vybudování sociálního zařízení tak, aby mohlo být využíváno veřejností. </t>
  </si>
  <si>
    <t xml:space="preserve">Zajištění všech stupňů PD. 
Jedná se o vybudování sloupků na všech vstupech/výstupech z obou náměstí. Instalované sloupky umožní regulaci počtu vozidel uvnitř zóny a zároveň bude chránit centrum města a především jeho obyvatele a návštěvníky před hrozbou případného teroristického útoku. </t>
  </si>
  <si>
    <t xml:space="preserve">Zajištění DUR. 
Jedná se o cyklistickou stezku připravovanou ve spolupráci s obcemi Samotišky a Droždín na základě smlouvy o spolupráci při přípravě projektu. </t>
  </si>
  <si>
    <t>Zajištění výběrového řízení na zpracovatele PD. 
Komplikované majetkoprávní vztahy. Jedná se o dostavu tramvajové trati podél ul. Schweitzerova včetně konečné obousměrné zastávky a obratiště u ulice Jižní. Dále budou řešeny přechody pro chodne u zastávek a vybudování obratiště pro autobusy v souběhu s kolejemi smyčky. Součástí stavby je i realizace budovy sociálního zázemí řidičů a objekt záložní měnírny.</t>
  </si>
  <si>
    <t>Doplatek IČ a DPS. 
Jedná se o rekonstrukci vozovky, úpravu místa pro kontejnery na odpad, vybudování parkovacích stání, vybudování nového veřejného osvětlení a vegetační úpravy.</t>
  </si>
  <si>
    <t xml:space="preserve">Zajištění DSP a DPS.
Jedná se o zateplení obvodového pláště. </t>
  </si>
  <si>
    <t>Zajištění DPS. 
Rekonstrukce mostu a okolí dotčeného mostu,zahrnující zřízení nové mostní římsy, sanaci spodní stavby, celkovou výměnu mostního svršku, úpravu a navázání vozovky a chodníku před a za mostem.</t>
  </si>
  <si>
    <t xml:space="preserve">Zajištění všech stupňů PD.
Výstavba nového přechodu pro chodce mezi křižovatkami s ulicemi Mrštíkovo náměstí a U Mlýnského potoka. Součástí PD je i zpomalovací práh křížení komunikace a cyklostezky. </t>
  </si>
  <si>
    <t xml:space="preserve">Zajištění všech stupňů PD.
Třípodlažní přístavba ke stávající budově navržená tak, aby bylo sjednoceno víceúčelové provozní využití. Bude sloužit JSDH, KMČ, klubovně seniorů a knihovně. </t>
  </si>
  <si>
    <t xml:space="preserve">Zajištění IČ a DPS. 
Jedná se o vybudování cyklotrasy v úseku Olomouc, Nemilany - Kožušany. </t>
  </si>
  <si>
    <t>OKR/OI</t>
  </si>
  <si>
    <t>OSMK/OI</t>
  </si>
  <si>
    <t>OKR/OSŘ</t>
  </si>
  <si>
    <t>VFOl, a. s. /OI</t>
  </si>
  <si>
    <t>OSMK/ODÚR</t>
  </si>
  <si>
    <t>OEP/OI</t>
  </si>
  <si>
    <t>OS/OI</t>
  </si>
  <si>
    <t>OŽP/OKR</t>
  </si>
  <si>
    <t>RMO/OI</t>
  </si>
  <si>
    <t>OMAJ/OMAJ</t>
  </si>
  <si>
    <t>TSMO, a. s. /OMAJ</t>
  </si>
  <si>
    <t>OINF/OISC</t>
  </si>
  <si>
    <t>OO/OO</t>
  </si>
  <si>
    <t xml:space="preserve">OO/SNO,a.s. </t>
  </si>
  <si>
    <t>OS/OS</t>
  </si>
  <si>
    <t>Zajištění všech stupňů PD. 
Jedná se o navýšení kapacity stávající čerpací stanice pro dodávku vody v oblasti Tabulového vrchu a Technologického parku Hněvotín, aby nebyla ohrožena dodávka vody pro stávající odběratele v souvislosti s rozvojovými záměry. Vazba na PZ Kasárna Neředín.</t>
  </si>
  <si>
    <t>Zajištění všech stupňů PD. 
Jedná se o snesení a výstavbu nové lávky na základě rozhodnutí RMO ze dne 14.8.2018. Lávka je ve vekmi špatném stavu, nemá normové převýšení a není kapacitní.</t>
  </si>
  <si>
    <t>Předmětem stavebních prací je výstavba jednotné kanalizace stoky DXIII DN 400, 300, materiál sklolaminát v celkové déle 239,0 m, včetně odboček domovních přípojek v počtu 21 ks. Součástí prací je taktéž vybudování vodovodního řadu DN 80, materiál tvárná litina v celkové délce 318,30 m, včetně přepojení stávajících vodovodních přípojek.</t>
  </si>
  <si>
    <t xml:space="preserve">Předmětem plnění je rekonstrukce stávající kanalizační stoky v ulici Smetanova za novou kanalizaci DN 500 o délce 138 m vč. nových kanalizačních přípojek, dále rekonstrukce vodovodu o délce 168 m a nových vodovodních přípojek, rekonstrukce svrchní vrstvy komunikace, vč. odvodnění, předláždění chodníků a výsadba náhradní zeleně. </t>
  </si>
  <si>
    <t>Předmětem plnění je rekonstrukce stávající kanalizační stoky v ulici Barákova za novou kanalizaci KT DN 500 o délce 52 m a DN 400 o délce 99 m včetně nových odboček přípojkám, dále přeložka vodovodu TLT DN 80 o délce 59 m a rekonstrukce svrchní (obrusné) vrstvy komunikace v celé šíři komunikace.</t>
  </si>
  <si>
    <t xml:space="preserve">Rekonstrukce kanalizace v úseku od kruhového objezdu po konec ulice Šantova. </t>
  </si>
  <si>
    <t xml:space="preserve">Předmětem plnění je rekonstrukce vodovodu v ul. Opletalova za nový vodovod DN 100, délka 65m.  Odhad realizačních nákladů 1 mil. Kč. </t>
  </si>
  <si>
    <t xml:space="preserve">Předmětem plnění je rekonstrukce kanalizace a vodovodu od křižovatky Holická-Přichystalova směr Holice, délka 125m. Odhad realizačních nákladů 5,2 mil. Kč). Správa silnic Ol. kraje projektuje rekonstrukci ulice Holická.  </t>
  </si>
  <si>
    <t xml:space="preserve">Předmětem plnění je rekonstrukce kanalizace a vodovodu. Správa silnic Ol. kraje projektuje rekonstrukci ulice Holická, vč. ul. Sladkovského a ul.  Brunclíkova.  </t>
  </si>
  <si>
    <t xml:space="preserve">Jedná se o doplatek za PD. Předmětem plnění je rekonstrukce kanalizace a vodovodu. </t>
  </si>
  <si>
    <t xml:space="preserve">Prověření a aktualizace DUR, zajištění ÚR po dořešení majetkoprávních vztahů.
Jedná se o I. etapu vybudování cyklostezky od krematoria v Neředíně po lávku přes rychlostní komunikaci D35. </t>
  </si>
  <si>
    <t xml:space="preserve">Řešení majetkoprávních vztahů. 
Jedná se o II. etapu vybudování cyklostezky od lávky přes rychlostní komunikaci D35 po hranici s k. ú. Ústín. </t>
  </si>
  <si>
    <t xml:space="preserve">Zajištění IČ pro SP.
Výstavba nového přechodu pro chodce u křižovatky ulice Schweitzerova a Jižní vč. nasvětlení. </t>
  </si>
  <si>
    <t xml:space="preserve">Zajištění DPS.
Stavební úpravy budou spočívat především v řešení přechodu formou zvýšeného stavebního prahu. Bude řešeno odvodnění komunikace v dotčeném místě, bezbariérové úpravy přilehlých chodníkových ploch a nasvětlení přechodu. </t>
  </si>
  <si>
    <t>Zajištění IČ, zpracování změny DSP a DPS. 
Jedná se zejména o změnu povrchu komunikace a parkovacích stání v ulici Dolní hejčínská z živičného na žulovou kostku, úprava a vyřešení návazností v místě volného prostranství mezi ulicí Štolbova a Mršťíkovým náměstím. Součástí PD budou přeložky inženýrských sítí.</t>
  </si>
  <si>
    <t>Zajištění všech stupňů PD. 
V současné době práce pozastaveny do 12/2018 z důvodu zpracovávané studie proveditelnosti vybudování podjezdu místo železničního přejezdu přes trať OC - PV, který zpracovává SŽDC.</t>
  </si>
  <si>
    <t>Zajištění DUR a IČ. 
Řešení majetkoprávních vztahů. Jedná se o cyklostezku, která propojí cyklostezku v Holickém lese s cyklotrasou vedenou po místních komunikacích směr ulice Rooseveltova.</t>
  </si>
  <si>
    <t>OI/ODÚR</t>
  </si>
  <si>
    <t xml:space="preserve">Zajištění DSP a DPS.
Jedná se o opravu světelných signalizačních zařízení na křižovatkách. Součástí bude dále výměna stávajících koordinačních kabelů, které propojují křižovatky a pokládka optického kabelu pro nově budovaný kamerový systém. </t>
  </si>
  <si>
    <t>Zajištění IČ a DPS.
Propojení nadregionální Jantarové cyklostezky v ulici U ambulatoria a navázání na její II.část, která se zrealizovala v r. 2015 u lávky pro pěší spojující Hodolany a Bělidla v ulici Bystrovanská. Délka cyklostezky 720 m.</t>
  </si>
  <si>
    <t xml:space="preserve">Zajištění DSP a DPS.
Jedná se o kompletní úpravu křižovatky Pražská, Erenburgova včetně přechodu pro chodce. 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</si>
</sst>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\ &quot;Kč&quot;"/>
    <numFmt numFmtId="170" formatCode="mm/yyyy\ \-\ mm/yyyy"/>
    <numFmt numFmtId="171" formatCode="#,##0\ &quot;Kč&quot;"/>
    <numFmt numFmtId="172" formatCode="#,##0.000"/>
    <numFmt numFmtId="173" formatCode="#,##0.0"/>
    <numFmt numFmtId="174" formatCode="[$€-2]\ #\ ##,000_);[Red]\([$€-2]\ #\ ##,000\)"/>
    <numFmt numFmtId="175" formatCode="mmm/yyyy"/>
    <numFmt numFmtId="176" formatCode="0.000"/>
    <numFmt numFmtId="177" formatCode="0.0"/>
    <numFmt numFmtId="178" formatCode="[$-F400]h:mm:ss\ AM/PM"/>
    <numFmt numFmtId="179" formatCode="[$-405]dddd\ d\.\ mmmm\ yyyy"/>
    <numFmt numFmtId="180" formatCode="d/m;@"/>
  </numFmts>
  <fonts count="42"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 "/>
      <family val="0"/>
    </font>
    <font>
      <b/>
      <sz val="8"/>
      <color indexed="8"/>
      <name val="Arial "/>
      <family val="0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Arial "/>
      <family val="0"/>
    </font>
    <font>
      <sz val="11"/>
      <name val="Arial"/>
      <family val="2"/>
    </font>
    <font>
      <b/>
      <sz val="11"/>
      <color indexed="17"/>
      <name val="Calibri"/>
      <family val="2"/>
    </font>
    <font>
      <sz val="11"/>
      <color indexed="47"/>
      <name val="Arial"/>
      <family val="2"/>
    </font>
    <font>
      <sz val="8"/>
      <color indexed="5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16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7" borderId="8" applyNumberFormat="0" applyAlignment="0" applyProtection="0"/>
    <xf numFmtId="0" fontId="36" fillId="19" borderId="8" applyNumberFormat="0" applyAlignment="0" applyProtection="0"/>
    <xf numFmtId="0" fontId="37" fillId="19" borderId="9" applyNumberFormat="0" applyAlignment="0" applyProtection="0"/>
    <xf numFmtId="0" fontId="38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right" vertical="center"/>
    </xf>
    <xf numFmtId="0" fontId="5" fillId="6" borderId="10" xfId="0" applyFont="1" applyFill="1" applyBorder="1" applyAlignment="1">
      <alignment horizontal="left" vertical="center"/>
    </xf>
    <xf numFmtId="3" fontId="6" fillId="6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vertical="center" wrapText="1"/>
    </xf>
    <xf numFmtId="0" fontId="18" fillId="0" borderId="0" xfId="0" applyFont="1" applyAlignment="1">
      <alignment/>
    </xf>
    <xf numFmtId="3" fontId="2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/>
    </xf>
    <xf numFmtId="3" fontId="12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3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3" fontId="12" fillId="0" borderId="0" xfId="0" applyNumberFormat="1" applyFont="1" applyAlignment="1">
      <alignment vertical="center" wrapText="1"/>
    </xf>
    <xf numFmtId="0" fontId="12" fillId="0" borderId="10" xfId="0" applyFont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50" applyFont="1" applyFill="1" applyBorder="1" applyAlignment="1">
      <alignment vertical="center"/>
      <protection/>
    </xf>
    <xf numFmtId="1" fontId="12" fillId="0" borderId="10" xfId="50" applyNumberFormat="1" applyFont="1" applyFill="1" applyBorder="1" applyAlignment="1">
      <alignment horizontal="right" vertical="center"/>
      <protection/>
    </xf>
    <xf numFmtId="3" fontId="12" fillId="0" borderId="10" xfId="50" applyNumberFormat="1" applyFont="1" applyFill="1" applyBorder="1" applyAlignment="1">
      <alignment vertical="center" wrapText="1"/>
      <protection/>
    </xf>
    <xf numFmtId="1" fontId="12" fillId="0" borderId="10" xfId="50" applyNumberFormat="1" applyFont="1" applyFill="1" applyBorder="1" applyAlignment="1">
      <alignment horizontal="right" vertical="center" wrapText="1"/>
      <protection/>
    </xf>
    <xf numFmtId="3" fontId="12" fillId="0" borderId="10" xfId="50" applyNumberFormat="1" applyFont="1" applyFill="1" applyBorder="1" applyAlignment="1">
      <alignment vertical="center"/>
      <protection/>
    </xf>
    <xf numFmtId="0" fontId="12" fillId="0" borderId="10" xfId="50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>
      <alignment vertical="center" wrapText="1"/>
    </xf>
    <xf numFmtId="0" fontId="12" fillId="24" borderId="10" xfId="0" applyFont="1" applyFill="1" applyBorder="1" applyAlignment="1">
      <alignment vertical="center" wrapText="1"/>
    </xf>
    <xf numFmtId="0" fontId="6" fillId="6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6" borderId="10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center" vertical="center"/>
    </xf>
    <xf numFmtId="3" fontId="3" fillId="6" borderId="10" xfId="0" applyNumberFormat="1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3" fontId="1" fillId="0" borderId="0" xfId="0" applyNumberFormat="1" applyFont="1" applyAlignment="1">
      <alignment/>
    </xf>
    <xf numFmtId="3" fontId="12" fillId="0" borderId="10" xfId="0" applyNumberFormat="1" applyFont="1" applyFill="1" applyBorder="1" applyAlignment="1">
      <alignment vertical="center"/>
    </xf>
    <xf numFmtId="3" fontId="3" fillId="6" borderId="10" xfId="0" applyNumberFormat="1" applyFont="1" applyFill="1" applyBorder="1" applyAlignment="1">
      <alignment vertical="center"/>
    </xf>
    <xf numFmtId="0" fontId="15" fillId="6" borderId="10" xfId="0" applyFont="1" applyFill="1" applyBorder="1" applyAlignment="1">
      <alignment horizontal="center" vertical="center" wrapText="1"/>
    </xf>
    <xf numFmtId="3" fontId="15" fillId="6" borderId="10" xfId="0" applyNumberFormat="1" applyFont="1" applyFill="1" applyBorder="1" applyAlignment="1">
      <alignment horizontal="center" vertical="center" wrapText="1"/>
    </xf>
    <xf numFmtId="3" fontId="3" fillId="6" borderId="10" xfId="0" applyNumberFormat="1" applyFont="1" applyFill="1" applyBorder="1" applyAlignment="1">
      <alignment vertical="center" wrapText="1"/>
    </xf>
    <xf numFmtId="3" fontId="3" fillId="6" borderId="11" xfId="0" applyNumberFormat="1" applyFont="1" applyFill="1" applyBorder="1" applyAlignment="1">
      <alignment vertical="center" wrapText="1"/>
    </xf>
    <xf numFmtId="0" fontId="12" fillId="24" borderId="12" xfId="0" applyFont="1" applyFill="1" applyBorder="1" applyAlignment="1">
      <alignment vertical="center" wrapText="1"/>
    </xf>
    <xf numFmtId="3" fontId="2" fillId="24" borderId="13" xfId="0" applyNumberFormat="1" applyFont="1" applyFill="1" applyBorder="1" applyAlignment="1">
      <alignment vertical="center" wrapText="1"/>
    </xf>
    <xf numFmtId="3" fontId="2" fillId="24" borderId="12" xfId="0" applyNumberFormat="1" applyFont="1" applyFill="1" applyBorder="1" applyAlignment="1">
      <alignment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left" vertical="center"/>
    </xf>
    <xf numFmtId="3" fontId="3" fillId="6" borderId="15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vertical="center" wrapText="1"/>
    </xf>
    <xf numFmtId="0" fontId="3" fillId="6" borderId="16" xfId="0" applyFont="1" applyFill="1" applyBorder="1" applyAlignment="1">
      <alignment horizontal="left" vertical="center"/>
    </xf>
    <xf numFmtId="0" fontId="12" fillId="24" borderId="11" xfId="0" applyFont="1" applyFill="1" applyBorder="1" applyAlignment="1">
      <alignment vertical="center" wrapText="1"/>
    </xf>
    <xf numFmtId="3" fontId="3" fillId="6" borderId="15" xfId="0" applyNumberFormat="1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right" vertical="center"/>
    </xf>
    <xf numFmtId="0" fontId="1" fillId="25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17" borderId="0" xfId="0" applyFont="1" applyFill="1" applyAlignment="1">
      <alignment/>
    </xf>
    <xf numFmtId="0" fontId="17" fillId="21" borderId="0" xfId="0" applyFont="1" applyFill="1" applyAlignment="1">
      <alignment/>
    </xf>
    <xf numFmtId="0" fontId="19" fillId="15" borderId="0" xfId="0" applyFont="1" applyFill="1" applyAlignment="1">
      <alignment/>
    </xf>
    <xf numFmtId="0" fontId="1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vertical="center" wrapText="1"/>
    </xf>
    <xf numFmtId="3" fontId="15" fillId="6" borderId="13" xfId="0" applyNumberFormat="1" applyFont="1" applyFill="1" applyBorder="1" applyAlignment="1">
      <alignment vertical="center" wrapText="1"/>
    </xf>
    <xf numFmtId="3" fontId="15" fillId="6" borderId="12" xfId="0" applyNumberFormat="1" applyFont="1" applyFill="1" applyBorder="1" applyAlignment="1">
      <alignment vertical="center" wrapText="1"/>
    </xf>
    <xf numFmtId="3" fontId="3" fillId="6" borderId="12" xfId="0" applyNumberFormat="1" applyFont="1" applyFill="1" applyBorder="1" applyAlignment="1">
      <alignment vertical="center" wrapText="1"/>
    </xf>
    <xf numFmtId="3" fontId="15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3" fillId="6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19" borderId="14" xfId="0" applyFont="1" applyFill="1" applyBorder="1" applyAlignment="1">
      <alignment vertical="center"/>
    </xf>
    <xf numFmtId="0" fontId="3" fillId="19" borderId="16" xfId="0" applyFont="1" applyFill="1" applyBorder="1" applyAlignment="1">
      <alignment vertical="center"/>
    </xf>
    <xf numFmtId="0" fontId="3" fillId="19" borderId="15" xfId="0" applyFont="1" applyFill="1" applyBorder="1" applyAlignment="1">
      <alignment vertical="center"/>
    </xf>
    <xf numFmtId="3" fontId="3" fillId="6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 wrapText="1"/>
    </xf>
    <xf numFmtId="3" fontId="12" fillId="0" borderId="12" xfId="0" applyNumberFormat="1" applyFont="1" applyBorder="1" applyAlignment="1">
      <alignment vertical="center"/>
    </xf>
    <xf numFmtId="0" fontId="15" fillId="6" borderId="11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3" fillId="6" borderId="18" xfId="0" applyFont="1" applyFill="1" applyBorder="1" applyAlignment="1">
      <alignment horizontal="left" vertical="center" wrapText="1"/>
    </xf>
    <xf numFmtId="0" fontId="3" fillId="6" borderId="19" xfId="0" applyFont="1" applyFill="1" applyBorder="1" applyAlignment="1">
      <alignment horizontal="left" vertical="center"/>
    </xf>
    <xf numFmtId="3" fontId="3" fillId="6" borderId="18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vertical="center"/>
    </xf>
    <xf numFmtId="16" fontId="16" fillId="0" borderId="12" xfId="0" applyNumberFormat="1" applyFont="1" applyFill="1" applyBorder="1" applyAlignment="1">
      <alignment horizontal="left" vertical="center" wrapText="1"/>
    </xf>
    <xf numFmtId="4" fontId="12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6" fontId="12" fillId="0" borderId="10" xfId="0" applyNumberFormat="1" applyFont="1" applyFill="1" applyBorder="1" applyAlignment="1">
      <alignment horizontal="left" vertical="center" wrapText="1"/>
    </xf>
    <xf numFmtId="0" fontId="3" fillId="6" borderId="18" xfId="0" applyFont="1" applyFill="1" applyBorder="1" applyAlignment="1">
      <alignment horizontal="left" vertical="center"/>
    </xf>
    <xf numFmtId="3" fontId="12" fillId="0" borderId="0" xfId="0" applyNumberFormat="1" applyFont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3" fillId="16" borderId="16" xfId="0" applyFont="1" applyFill="1" applyBorder="1" applyAlignment="1">
      <alignment vertical="center"/>
    </xf>
    <xf numFmtId="0" fontId="2" fillId="16" borderId="15" xfId="0" applyFont="1" applyFill="1" applyBorder="1" applyAlignment="1">
      <alignment horizontal="center" vertical="center"/>
    </xf>
    <xf numFmtId="0" fontId="3" fillId="6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16" borderId="16" xfId="0" applyFill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3" fontId="2" fillId="0" borderId="12" xfId="0" applyNumberFormat="1" applyFont="1" applyFill="1" applyBorder="1" applyAlignment="1">
      <alignment vertical="center" wrapText="1"/>
    </xf>
    <xf numFmtId="3" fontId="12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16" borderId="1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vertical="center" wrapText="1"/>
    </xf>
    <xf numFmtId="3" fontId="12" fillId="0" borderId="17" xfId="0" applyNumberFormat="1" applyFont="1" applyBorder="1" applyAlignment="1">
      <alignment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/>
    </xf>
    <xf numFmtId="3" fontId="12" fillId="0" borderId="12" xfId="0" applyNumberFormat="1" applyFont="1" applyFill="1" applyBorder="1" applyAlignment="1">
      <alignment vertical="center" wrapText="1"/>
    </xf>
    <xf numFmtId="0" fontId="12" fillId="0" borderId="11" xfId="0" applyFont="1" applyBorder="1" applyAlignment="1">
      <alignment horizontal="center" vertical="center"/>
    </xf>
    <xf numFmtId="0" fontId="21" fillId="6" borderId="10" xfId="0" applyFont="1" applyFill="1" applyBorder="1" applyAlignment="1">
      <alignment horizontal="left" vertical="center"/>
    </xf>
    <xf numFmtId="0" fontId="22" fillId="6" borderId="10" xfId="0" applyFont="1" applyFill="1" applyBorder="1" applyAlignment="1">
      <alignment horizontal="left" vertical="center"/>
    </xf>
    <xf numFmtId="3" fontId="21" fillId="6" borderId="10" xfId="0" applyNumberFormat="1" applyFont="1" applyFill="1" applyBorder="1" applyAlignment="1">
      <alignment horizontal="right" vertical="center"/>
    </xf>
    <xf numFmtId="180" fontId="7" fillId="0" borderId="0" xfId="0" applyNumberFormat="1" applyFont="1" applyAlignment="1">
      <alignment/>
    </xf>
    <xf numFmtId="180" fontId="8" fillId="6" borderId="10" xfId="0" applyNumberFormat="1" applyFont="1" applyFill="1" applyBorder="1" applyAlignment="1">
      <alignment horizontal="center" vertical="center" wrapText="1"/>
    </xf>
    <xf numFmtId="180" fontId="16" fillId="25" borderId="10" xfId="0" applyNumberFormat="1" applyFont="1" applyFill="1" applyBorder="1" applyAlignment="1">
      <alignment horizontal="center" vertical="center"/>
    </xf>
    <xf numFmtId="180" fontId="16" fillId="21" borderId="10" xfId="0" applyNumberFormat="1" applyFont="1" applyFill="1" applyBorder="1" applyAlignment="1">
      <alignment horizontal="center" vertical="center"/>
    </xf>
    <xf numFmtId="180" fontId="16" fillId="25" borderId="12" xfId="0" applyNumberFormat="1" applyFont="1" applyFill="1" applyBorder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180" fontId="3" fillId="6" borderId="10" xfId="0" applyNumberFormat="1" applyFont="1" applyFill="1" applyBorder="1" applyAlignment="1">
      <alignment horizontal="center" vertical="center" wrapText="1"/>
    </xf>
    <xf numFmtId="180" fontId="12" fillId="25" borderId="10" xfId="0" applyNumberFormat="1" applyFont="1" applyFill="1" applyBorder="1" applyAlignment="1">
      <alignment horizontal="center" vertical="center"/>
    </xf>
    <xf numFmtId="180" fontId="12" fillId="21" borderId="10" xfId="0" applyNumberFormat="1" applyFont="1" applyFill="1" applyBorder="1" applyAlignment="1">
      <alignment horizontal="center" vertical="center"/>
    </xf>
    <xf numFmtId="180" fontId="12" fillId="17" borderId="10" xfId="0" applyNumberFormat="1" applyFont="1" applyFill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80" fontId="0" fillId="0" borderId="0" xfId="0" applyNumberFormat="1" applyAlignment="1">
      <alignment/>
    </xf>
    <xf numFmtId="180" fontId="12" fillId="15" borderId="10" xfId="0" applyNumberFormat="1" applyFont="1" applyFill="1" applyBorder="1" applyAlignment="1">
      <alignment horizontal="center" vertical="center"/>
    </xf>
    <xf numFmtId="180" fontId="2" fillId="21" borderId="10" xfId="0" applyNumberFormat="1" applyFont="1" applyFill="1" applyBorder="1" applyAlignment="1">
      <alignment horizontal="center" vertical="center"/>
    </xf>
    <xf numFmtId="180" fontId="2" fillId="25" borderId="10" xfId="0" applyNumberFormat="1" applyFont="1" applyFill="1" applyBorder="1" applyAlignment="1">
      <alignment horizontal="center" vertical="center"/>
    </xf>
    <xf numFmtId="180" fontId="2" fillId="0" borderId="0" xfId="0" applyNumberFormat="1" applyFont="1" applyBorder="1" applyAlignment="1">
      <alignment horizontal="left" vertical="center"/>
    </xf>
    <xf numFmtId="180" fontId="2" fillId="15" borderId="10" xfId="0" applyNumberFormat="1" applyFont="1" applyFill="1" applyBorder="1" applyAlignment="1">
      <alignment horizontal="center" vertical="center"/>
    </xf>
    <xf numFmtId="180" fontId="2" fillId="25" borderId="12" xfId="0" applyNumberFormat="1" applyFont="1" applyFill="1" applyBorder="1" applyAlignment="1">
      <alignment horizontal="center" vertical="center"/>
    </xf>
    <xf numFmtId="180" fontId="3" fillId="6" borderId="11" xfId="0" applyNumberFormat="1" applyFont="1" applyFill="1" applyBorder="1" applyAlignment="1">
      <alignment horizontal="center" vertical="center" wrapText="1"/>
    </xf>
    <xf numFmtId="180" fontId="2" fillId="16" borderId="16" xfId="0" applyNumberFormat="1" applyFont="1" applyFill="1" applyBorder="1" applyAlignment="1">
      <alignment horizontal="center" vertical="center"/>
    </xf>
    <xf numFmtId="180" fontId="3" fillId="19" borderId="16" xfId="0" applyNumberFormat="1" applyFont="1" applyFill="1" applyBorder="1" applyAlignment="1">
      <alignment vertical="center"/>
    </xf>
    <xf numFmtId="180" fontId="2" fillId="0" borderId="0" xfId="0" applyNumberFormat="1" applyFont="1" applyAlignment="1">
      <alignment/>
    </xf>
    <xf numFmtId="180" fontId="12" fillId="0" borderId="0" xfId="0" applyNumberFormat="1" applyFont="1" applyFill="1" applyBorder="1" applyAlignment="1">
      <alignment horizontal="center" vertical="center"/>
    </xf>
    <xf numFmtId="180" fontId="16" fillId="21" borderId="17" xfId="0" applyNumberFormat="1" applyFont="1" applyFill="1" applyBorder="1" applyAlignment="1">
      <alignment horizontal="center" vertical="center"/>
    </xf>
    <xf numFmtId="180" fontId="3" fillId="16" borderId="16" xfId="0" applyNumberFormat="1" applyFont="1" applyFill="1" applyBorder="1" applyAlignment="1">
      <alignment vertical="center"/>
    </xf>
    <xf numFmtId="180" fontId="1" fillId="15" borderId="12" xfId="0" applyNumberFormat="1" applyFont="1" applyFill="1" applyBorder="1" applyAlignment="1">
      <alignment vertical="center"/>
    </xf>
    <xf numFmtId="0" fontId="12" fillId="26" borderId="10" xfId="0" applyFont="1" applyFill="1" applyBorder="1" applyAlignment="1">
      <alignment vertical="center" wrapText="1"/>
    </xf>
    <xf numFmtId="3" fontId="12" fillId="26" borderId="10" xfId="0" applyNumberFormat="1" applyFont="1" applyFill="1" applyBorder="1" applyAlignment="1">
      <alignment vertical="center" wrapText="1"/>
    </xf>
    <xf numFmtId="180" fontId="12" fillId="26" borderId="10" xfId="0" applyNumberFormat="1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0" fontId="12" fillId="26" borderId="10" xfId="0" applyFont="1" applyFill="1" applyBorder="1" applyAlignment="1">
      <alignment horizontal="center" vertical="center"/>
    </xf>
    <xf numFmtId="0" fontId="12" fillId="26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vertical="center" wrapText="1"/>
    </xf>
    <xf numFmtId="3" fontId="12" fillId="7" borderId="10" xfId="0" applyNumberFormat="1" applyFont="1" applyFill="1" applyBorder="1" applyAlignment="1">
      <alignment vertical="center" wrapText="1"/>
    </xf>
    <xf numFmtId="180" fontId="12" fillId="7" borderId="10" xfId="0" applyNumberFormat="1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wrapText="1"/>
    </xf>
    <xf numFmtId="0" fontId="2" fillId="7" borderId="10" xfId="0" applyFont="1" applyFill="1" applyBorder="1" applyAlignment="1">
      <alignment vertical="center" wrapText="1"/>
    </xf>
    <xf numFmtId="3" fontId="2" fillId="26" borderId="10" xfId="0" applyNumberFormat="1" applyFont="1" applyFill="1" applyBorder="1" applyAlignment="1">
      <alignment vertical="center" wrapText="1"/>
    </xf>
    <xf numFmtId="0" fontId="2" fillId="26" borderId="10" xfId="0" applyFont="1" applyFill="1" applyBorder="1" applyAlignment="1">
      <alignment vertical="center" wrapText="1"/>
    </xf>
    <xf numFmtId="3" fontId="2" fillId="7" borderId="10" xfId="0" applyNumberFormat="1" applyFont="1" applyFill="1" applyBorder="1" applyAlignment="1">
      <alignment vertical="center" wrapText="1"/>
    </xf>
    <xf numFmtId="0" fontId="12" fillId="7" borderId="10" xfId="0" applyFont="1" applyFill="1" applyBorder="1" applyAlignment="1">
      <alignment horizontal="left" vertical="center" wrapText="1"/>
    </xf>
    <xf numFmtId="0" fontId="2" fillId="26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3" fontId="4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3" fillId="6" borderId="12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left" vertical="center" wrapText="1"/>
    </xf>
    <xf numFmtId="3" fontId="4" fillId="0" borderId="0" xfId="0" applyNumberFormat="1" applyFont="1" applyAlignment="1">
      <alignment horizontal="center" vertical="center" wrapText="1"/>
    </xf>
    <xf numFmtId="0" fontId="3" fillId="6" borderId="11" xfId="0" applyFont="1" applyFill="1" applyBorder="1" applyAlignment="1">
      <alignment horizontal="left" vertical="center" wrapText="1"/>
    </xf>
    <xf numFmtId="0" fontId="3" fillId="6" borderId="16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Hypertextový odkaz 3" xfId="38"/>
    <cellStyle name="Chybně" xfId="39"/>
    <cellStyle name="Kontrolní buňka" xfId="40"/>
    <cellStyle name="Měna 2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 3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32"/>
  <sheetViews>
    <sheetView workbookViewId="0" topLeftCell="A1">
      <selection activeCell="B28" sqref="B28"/>
    </sheetView>
  </sheetViews>
  <sheetFormatPr defaultColWidth="9.140625" defaultRowHeight="15"/>
  <cols>
    <col min="1" max="1" width="6.421875" style="0" customWidth="1"/>
    <col min="2" max="2" width="41.7109375" style="0" customWidth="1"/>
    <col min="3" max="4" width="17.00390625" style="0" customWidth="1"/>
    <col min="5" max="5" width="18.421875" style="0" customWidth="1"/>
    <col min="6" max="6" width="17.140625" style="0" customWidth="1"/>
    <col min="7" max="7" width="8.8515625" style="0" customWidth="1"/>
  </cols>
  <sheetData>
    <row r="1" spans="1:7" ht="15">
      <c r="A1" s="213" t="s">
        <v>146</v>
      </c>
      <c r="B1" s="213"/>
      <c r="C1" s="213"/>
      <c r="D1" s="213"/>
      <c r="E1" s="213"/>
      <c r="F1" s="213"/>
      <c r="G1" s="213"/>
    </row>
    <row r="2" spans="1:7" ht="15">
      <c r="A2" s="214" t="s">
        <v>111</v>
      </c>
      <c r="B2" s="214"/>
      <c r="C2" s="214"/>
      <c r="D2" s="214"/>
      <c r="E2" s="214"/>
      <c r="F2" s="214"/>
      <c r="G2" s="214"/>
    </row>
    <row r="3" spans="1:7" ht="21.75" customHeight="1">
      <c r="A3" s="60" t="s">
        <v>99</v>
      </c>
      <c r="B3" s="60" t="s">
        <v>110</v>
      </c>
      <c r="C3" s="60" t="s">
        <v>147</v>
      </c>
      <c r="D3" s="60" t="s">
        <v>148</v>
      </c>
      <c r="E3" s="60" t="s">
        <v>149</v>
      </c>
      <c r="F3" s="60" t="s">
        <v>50</v>
      </c>
      <c r="G3" s="60" t="s">
        <v>368</v>
      </c>
    </row>
    <row r="4" spans="1:7" ht="19.5" customHeight="1">
      <c r="A4" s="61" t="s">
        <v>98</v>
      </c>
      <c r="B4" s="15" t="s">
        <v>105</v>
      </c>
      <c r="C4" s="16">
        <f>A!D15</f>
        <v>76407</v>
      </c>
      <c r="D4" s="16">
        <f>A!E15</f>
        <v>71900</v>
      </c>
      <c r="E4" s="16">
        <f>A!F15</f>
        <v>44000</v>
      </c>
      <c r="F4" s="16">
        <v>0</v>
      </c>
      <c r="G4" s="84">
        <v>1</v>
      </c>
    </row>
    <row r="5" spans="1:7" ht="19.5" customHeight="1">
      <c r="A5" s="61" t="s">
        <v>100</v>
      </c>
      <c r="B5" s="15" t="s">
        <v>106</v>
      </c>
      <c r="C5" s="16">
        <f>B!D70</f>
        <v>22931</v>
      </c>
      <c r="D5" s="16">
        <f>B!E70</f>
        <v>0</v>
      </c>
      <c r="E5" s="16">
        <f>B!F70</f>
        <v>300</v>
      </c>
      <c r="F5" s="16">
        <f>D!G21</f>
        <v>0</v>
      </c>
      <c r="G5" s="84" t="s">
        <v>369</v>
      </c>
    </row>
    <row r="6" spans="1:7" ht="19.5" customHeight="1">
      <c r="A6" s="61" t="s">
        <v>101</v>
      </c>
      <c r="B6" s="15" t="s">
        <v>107</v>
      </c>
      <c r="C6" s="16">
        <f>C!D27</f>
        <v>17216</v>
      </c>
      <c r="D6" s="16">
        <f>C!E27</f>
        <v>0</v>
      </c>
      <c r="E6" s="16">
        <f>C!F27</f>
        <v>3100</v>
      </c>
      <c r="F6" s="16">
        <v>0</v>
      </c>
      <c r="G6" s="84" t="s">
        <v>30</v>
      </c>
    </row>
    <row r="7" spans="1:7" ht="19.5" customHeight="1">
      <c r="A7" s="61" t="s">
        <v>102</v>
      </c>
      <c r="B7" s="15" t="s">
        <v>108</v>
      </c>
      <c r="C7" s="16">
        <f>D!D23</f>
        <v>62780</v>
      </c>
      <c r="D7" s="16">
        <f>D!E23</f>
        <v>27800</v>
      </c>
      <c r="E7" s="16">
        <f>D!F23</f>
        <v>831260</v>
      </c>
      <c r="F7" s="16">
        <f>D!G23</f>
        <v>344600</v>
      </c>
      <c r="G7" s="84" t="s">
        <v>31</v>
      </c>
    </row>
    <row r="8" spans="1:7" ht="19.5" customHeight="1">
      <c r="A8" s="61" t="s">
        <v>103</v>
      </c>
      <c r="B8" s="15" t="s">
        <v>109</v>
      </c>
      <c r="C8" s="16">
        <f>'E - nestavební'!D29</f>
        <v>94440</v>
      </c>
      <c r="D8" s="16">
        <f>'E - nestavební'!E29</f>
        <v>10145</v>
      </c>
      <c r="E8" s="16">
        <f>'E - nestavební'!F29</f>
        <v>49100</v>
      </c>
      <c r="F8" s="16">
        <f>'E - nestavební'!G29</f>
        <v>25000</v>
      </c>
      <c r="G8" s="84" t="s">
        <v>32</v>
      </c>
    </row>
    <row r="9" spans="1:7" ht="19.5" customHeight="1">
      <c r="A9" s="61" t="s">
        <v>104</v>
      </c>
      <c r="B9" s="15" t="s">
        <v>43</v>
      </c>
      <c r="C9" s="16">
        <f>'F - dotace'!D9</f>
        <v>14460</v>
      </c>
      <c r="D9" s="16">
        <f>'F - dotace'!E9</f>
        <v>0</v>
      </c>
      <c r="E9" s="16">
        <f>'F - dotace'!F9</f>
        <v>26524</v>
      </c>
      <c r="F9" s="16">
        <f>'E - nestavební'!G30</f>
        <v>0</v>
      </c>
      <c r="G9" s="84" t="s">
        <v>4</v>
      </c>
    </row>
    <row r="10" spans="1:7" ht="19.5" customHeight="1">
      <c r="A10" s="62" t="s">
        <v>112</v>
      </c>
      <c r="B10" s="17"/>
      <c r="C10" s="18">
        <f>SUM(C4:C9)</f>
        <v>288234</v>
      </c>
      <c r="D10" s="18">
        <f>SUM(D4:D9)</f>
        <v>109845</v>
      </c>
      <c r="E10" s="18">
        <f>SUM(E4:E9)</f>
        <v>954284</v>
      </c>
      <c r="F10" s="18">
        <f>SUM(F4:F9)</f>
        <v>369600</v>
      </c>
      <c r="G10" s="85"/>
    </row>
    <row r="11" spans="1:7" ht="19.5" customHeight="1">
      <c r="A11" s="61" t="s">
        <v>113</v>
      </c>
      <c r="B11" s="15" t="s">
        <v>115</v>
      </c>
      <c r="C11" s="16">
        <f>'G - SNO, a.s.'!D8</f>
        <v>13100</v>
      </c>
      <c r="D11" s="16">
        <f>'G - SNO, a.s.'!E8</f>
        <v>3750</v>
      </c>
      <c r="E11" s="16">
        <f>'G - SNO, a.s.'!F8</f>
        <v>0</v>
      </c>
      <c r="F11" s="16">
        <v>0</v>
      </c>
      <c r="G11" s="86" t="s">
        <v>33</v>
      </c>
    </row>
    <row r="12" spans="1:7" ht="19.5" customHeight="1">
      <c r="A12" s="61" t="s">
        <v>114</v>
      </c>
      <c r="B12" s="15" t="s">
        <v>321</v>
      </c>
      <c r="C12" s="16">
        <f>'H - ORVI'!D34</f>
        <v>81120</v>
      </c>
      <c r="D12" s="16">
        <f>'H - ORVI'!E34</f>
        <v>0</v>
      </c>
      <c r="E12" s="16">
        <f>'H - ORVI'!F34</f>
        <v>88000</v>
      </c>
      <c r="F12" s="16">
        <f>'H - ORVI'!G34</f>
        <v>0</v>
      </c>
      <c r="G12" s="86" t="s">
        <v>34</v>
      </c>
    </row>
    <row r="13" spans="1:7" ht="19.5" customHeight="1">
      <c r="A13" s="62" t="s">
        <v>116</v>
      </c>
      <c r="B13" s="17"/>
      <c r="C13" s="18">
        <f>SUM(C10:C12)</f>
        <v>382454</v>
      </c>
      <c r="D13" s="18">
        <f>SUM(D10:D12)</f>
        <v>113595</v>
      </c>
      <c r="E13" s="18">
        <f>SUM(E10:E12)</f>
        <v>1042284</v>
      </c>
      <c r="F13" s="18">
        <f>SUM(F10:F12)</f>
        <v>369600</v>
      </c>
      <c r="G13" s="85"/>
    </row>
    <row r="14" spans="1:7" ht="19.5" customHeight="1">
      <c r="A14" s="61" t="s">
        <v>144</v>
      </c>
      <c r="B14" s="19" t="s">
        <v>151</v>
      </c>
      <c r="C14" s="20">
        <f>'I - opravy'!D11</f>
        <v>73280</v>
      </c>
      <c r="D14" s="20">
        <f>'I - opravy'!E11</f>
        <v>11700</v>
      </c>
      <c r="E14" s="20">
        <f>'I - opravy'!F11</f>
        <v>24500</v>
      </c>
      <c r="F14" s="20">
        <f>'I - opravy'!G11</f>
        <v>30000</v>
      </c>
      <c r="G14" s="86" t="s">
        <v>35</v>
      </c>
    </row>
    <row r="15" spans="1:9" ht="19.5" customHeight="1">
      <c r="A15" s="163" t="s">
        <v>145</v>
      </c>
      <c r="B15" s="164"/>
      <c r="C15" s="165">
        <f>SUM(C13:C14)</f>
        <v>455734</v>
      </c>
      <c r="D15" s="165">
        <f>SUM(D13:D14)</f>
        <v>125295</v>
      </c>
      <c r="E15" s="165">
        <f>SUM(E13:E14)</f>
        <v>1066784</v>
      </c>
      <c r="F15" s="165">
        <f>SUM(F13:F14)</f>
        <v>399600</v>
      </c>
      <c r="G15" s="85"/>
      <c r="I15" s="112"/>
    </row>
    <row r="16" spans="1:7" ht="15">
      <c r="A16" s="96"/>
      <c r="B16" s="97"/>
      <c r="C16" s="98"/>
      <c r="D16" s="98"/>
      <c r="E16" s="98"/>
      <c r="F16" s="98"/>
      <c r="G16" s="95"/>
    </row>
    <row r="17" spans="1:7" ht="15">
      <c r="A17" s="38" t="s">
        <v>306</v>
      </c>
      <c r="B17" s="1"/>
      <c r="C17" s="1"/>
      <c r="D17" s="1"/>
      <c r="E17" s="1"/>
      <c r="F17" s="1"/>
      <c r="G17" s="1"/>
    </row>
    <row r="18" spans="1:7" ht="15">
      <c r="A18" s="87"/>
      <c r="B18" s="39" t="s">
        <v>307</v>
      </c>
      <c r="C18" s="1"/>
      <c r="D18" s="1"/>
      <c r="E18" s="1"/>
      <c r="F18" s="1"/>
      <c r="G18" s="1"/>
    </row>
    <row r="19" spans="1:7" ht="15">
      <c r="A19" s="89"/>
      <c r="B19" s="39" t="s">
        <v>308</v>
      </c>
      <c r="C19" s="1"/>
      <c r="D19" s="1"/>
      <c r="E19" s="1"/>
      <c r="F19" s="1"/>
      <c r="G19" s="1"/>
    </row>
    <row r="20" spans="1:7" ht="13.5" customHeight="1">
      <c r="A20" s="90"/>
      <c r="B20" s="39" t="s">
        <v>309</v>
      </c>
      <c r="C20" s="1"/>
      <c r="D20" s="1"/>
      <c r="E20" s="1"/>
      <c r="F20" s="1"/>
      <c r="G20" s="1"/>
    </row>
    <row r="21" spans="1:7" ht="13.5" customHeight="1">
      <c r="A21" s="91"/>
      <c r="B21" s="39" t="s">
        <v>310</v>
      </c>
      <c r="C21" s="1"/>
      <c r="D21" s="1"/>
      <c r="E21" s="1"/>
      <c r="F21" s="1"/>
      <c r="G21" s="1"/>
    </row>
    <row r="22" spans="1:7" s="94" customFormat="1" ht="13.5" customHeight="1">
      <c r="A22" s="92"/>
      <c r="B22" s="93"/>
      <c r="C22" s="88"/>
      <c r="D22" s="88"/>
      <c r="E22" s="88"/>
      <c r="F22" s="88"/>
      <c r="G22" s="88"/>
    </row>
    <row r="23" spans="1:7" ht="15">
      <c r="A23" s="1"/>
      <c r="B23" s="1"/>
      <c r="C23" s="67"/>
      <c r="D23" s="1"/>
      <c r="E23" s="1"/>
      <c r="F23" s="1"/>
      <c r="G23" s="1"/>
    </row>
    <row r="24" spans="1:7" ht="15">
      <c r="A24" s="1"/>
      <c r="B24" s="1"/>
      <c r="C24" s="1"/>
      <c r="D24" s="1"/>
      <c r="E24" s="1"/>
      <c r="F24" s="1"/>
      <c r="G24" s="1"/>
    </row>
    <row r="25" spans="1:7" ht="15">
      <c r="A25" s="1"/>
      <c r="B25" s="1"/>
      <c r="C25" s="1"/>
      <c r="D25" s="1"/>
      <c r="E25" s="1"/>
      <c r="F25" s="1"/>
      <c r="G25" s="1"/>
    </row>
    <row r="26" spans="1:7" ht="15">
      <c r="A26" s="39"/>
      <c r="B26" s="114"/>
      <c r="C26" s="113"/>
      <c r="D26" s="1"/>
      <c r="E26" s="1"/>
      <c r="F26" s="1"/>
      <c r="G26" s="1"/>
    </row>
    <row r="27" spans="1:7" ht="15">
      <c r="A27" s="1"/>
      <c r="B27" s="1"/>
      <c r="C27" s="67"/>
      <c r="D27" s="1"/>
      <c r="E27" s="1"/>
      <c r="F27" s="1"/>
      <c r="G27" s="1"/>
    </row>
    <row r="28" spans="1:7" ht="15">
      <c r="A28" s="1"/>
      <c r="B28" s="1"/>
      <c r="C28" s="1"/>
      <c r="D28" s="1"/>
      <c r="E28" s="1"/>
      <c r="F28" s="1"/>
      <c r="G28" s="1"/>
    </row>
    <row r="29" spans="1:7" ht="15">
      <c r="A29" s="1"/>
      <c r="B29" s="1"/>
      <c r="C29" s="1"/>
      <c r="D29" s="1"/>
      <c r="E29" s="1"/>
      <c r="F29" s="1"/>
      <c r="G29" s="1"/>
    </row>
    <row r="30" spans="1:7" ht="15">
      <c r="A30" s="1"/>
      <c r="B30" s="1"/>
      <c r="C30" s="1"/>
      <c r="D30" s="1"/>
      <c r="E30" s="1"/>
      <c r="F30" s="1"/>
      <c r="G30" s="1"/>
    </row>
    <row r="31" spans="1:7" ht="15">
      <c r="A31" s="1"/>
      <c r="B31" s="1"/>
      <c r="C31" s="1"/>
      <c r="D31" s="1"/>
      <c r="E31" s="1"/>
      <c r="F31" s="1"/>
      <c r="G31" s="1"/>
    </row>
    <row r="32" spans="1:7" ht="15">
      <c r="A32" s="1"/>
      <c r="B32" s="1"/>
      <c r="C32" s="1"/>
      <c r="D32" s="1"/>
      <c r="E32" s="1"/>
      <c r="F32" s="1"/>
      <c r="G32" s="1"/>
    </row>
  </sheetData>
  <sheetProtection/>
  <mergeCells count="2">
    <mergeCell ref="A1:G1"/>
    <mergeCell ref="A2:G2"/>
  </mergeCells>
  <printOptions/>
  <pageMargins left="0.7086614173228347" right="0.7086614173228347" top="0.8267716535433072" bottom="0.7480314960629921" header="0.31496062992125984" footer="0.31496062992125984"/>
  <pageSetup horizontalDpi="600" verticalDpi="600" orientation="landscape" paperSize="9" r:id="rId1"/>
  <headerFooter alignWithMargins="0">
    <oddHeader>&amp;C&amp;"Arial,Tučné"&amp;12Schválený rozpočet SMOl na rok 2019 - kapitálové výdaje a velké opravy nad 2 mil. Kč
&amp;R&amp;"Arial,Tučné"&amp;12Část  C</oddHeader>
  </headerFooter>
  <ignoredErrors>
    <ignoredError sqref="G9:G1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B28" sqref="B28"/>
    </sheetView>
  </sheetViews>
  <sheetFormatPr defaultColWidth="9.140625" defaultRowHeight="15"/>
  <cols>
    <col min="1" max="1" width="2.8515625" style="10" customWidth="1"/>
    <col min="2" max="2" width="25.140625" style="4" customWidth="1"/>
    <col min="3" max="3" width="9.7109375" style="9" customWidth="1"/>
    <col min="4" max="4" width="8.7109375" style="9" customWidth="1"/>
    <col min="5" max="7" width="9.7109375" style="9" customWidth="1"/>
    <col min="8" max="8" width="60.7109375" style="0" customWidth="1"/>
    <col min="9" max="9" width="7.140625" style="171" customWidth="1"/>
    <col min="10" max="10" width="7.7109375" style="55" customWidth="1"/>
    <col min="11" max="11" width="10.00390625" style="10" customWidth="1"/>
  </cols>
  <sheetData>
    <row r="1" spans="1:11" ht="15" customHeight="1">
      <c r="A1" s="222" t="s">
        <v>153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15">
      <c r="A2" s="14" t="s">
        <v>111</v>
      </c>
      <c r="B2" s="14"/>
      <c r="C2" s="14"/>
      <c r="D2" s="14"/>
      <c r="E2" s="14"/>
      <c r="F2" s="14"/>
      <c r="G2" s="14"/>
      <c r="I2" s="181"/>
      <c r="K2" s="14"/>
    </row>
    <row r="3" spans="1:11" ht="39.75" customHeight="1">
      <c r="A3" s="125" t="s">
        <v>118</v>
      </c>
      <c r="B3" s="125" t="s">
        <v>142</v>
      </c>
      <c r="C3" s="123" t="s">
        <v>119</v>
      </c>
      <c r="D3" s="123" t="s">
        <v>147</v>
      </c>
      <c r="E3" s="123" t="s">
        <v>150</v>
      </c>
      <c r="F3" s="123" t="s">
        <v>149</v>
      </c>
      <c r="G3" s="123" t="s">
        <v>49</v>
      </c>
      <c r="H3" s="125" t="s">
        <v>300</v>
      </c>
      <c r="I3" s="184" t="s">
        <v>152</v>
      </c>
      <c r="J3" s="127" t="s">
        <v>354</v>
      </c>
      <c r="K3" s="125" t="s">
        <v>5</v>
      </c>
    </row>
    <row r="4" spans="1:11" ht="19.5" customHeight="1">
      <c r="A4" s="120" t="s">
        <v>135</v>
      </c>
      <c r="B4" s="121"/>
      <c r="C4" s="121"/>
      <c r="D4" s="121"/>
      <c r="E4" s="121"/>
      <c r="F4" s="121"/>
      <c r="G4" s="121"/>
      <c r="H4" s="121"/>
      <c r="I4" s="186"/>
      <c r="J4" s="121"/>
      <c r="K4" s="122"/>
    </row>
    <row r="5" spans="1:11" ht="28.5" customHeight="1">
      <c r="A5" s="156">
        <v>1</v>
      </c>
      <c r="B5" s="157" t="s">
        <v>171</v>
      </c>
      <c r="C5" s="158">
        <v>230</v>
      </c>
      <c r="D5" s="158">
        <v>230</v>
      </c>
      <c r="E5" s="158"/>
      <c r="F5" s="158"/>
      <c r="G5" s="158"/>
      <c r="H5" s="159" t="s">
        <v>381</v>
      </c>
      <c r="I5" s="189" t="s">
        <v>311</v>
      </c>
      <c r="J5" s="160">
        <v>5171</v>
      </c>
      <c r="K5" s="149" t="s">
        <v>372</v>
      </c>
    </row>
    <row r="6" spans="1:11" ht="17.25" customHeight="1">
      <c r="A6" s="120" t="s">
        <v>276</v>
      </c>
      <c r="B6" s="121"/>
      <c r="C6" s="121"/>
      <c r="D6" s="121"/>
      <c r="E6" s="121"/>
      <c r="F6" s="121"/>
      <c r="G6" s="143"/>
      <c r="H6" s="143"/>
      <c r="I6" s="190"/>
      <c r="J6" s="143"/>
      <c r="K6" s="155"/>
    </row>
    <row r="7" spans="1:11" ht="36.75" customHeight="1">
      <c r="A7" s="150">
        <v>1</v>
      </c>
      <c r="B7" s="151" t="s">
        <v>304</v>
      </c>
      <c r="C7" s="152">
        <v>30000</v>
      </c>
      <c r="D7" s="161">
        <v>20000</v>
      </c>
      <c r="E7" s="153"/>
      <c r="F7" s="153"/>
      <c r="G7" s="153"/>
      <c r="H7" s="154" t="s">
        <v>305</v>
      </c>
      <c r="I7" s="191"/>
      <c r="J7" s="128">
        <v>5171</v>
      </c>
      <c r="K7" s="102" t="s">
        <v>424</v>
      </c>
    </row>
    <row r="8" spans="1:11" ht="36.75" customHeight="1">
      <c r="A8" s="40">
        <v>2</v>
      </c>
      <c r="B8" s="33" t="s">
        <v>169</v>
      </c>
      <c r="C8" s="36">
        <v>38000</v>
      </c>
      <c r="D8" s="36">
        <v>28000</v>
      </c>
      <c r="E8" s="36">
        <v>11700</v>
      </c>
      <c r="F8" s="36">
        <v>10000</v>
      </c>
      <c r="G8" s="27"/>
      <c r="H8" s="32" t="s">
        <v>380</v>
      </c>
      <c r="I8" s="175">
        <v>43162</v>
      </c>
      <c r="J8" s="35">
        <v>5171</v>
      </c>
      <c r="K8" s="13" t="s">
        <v>372</v>
      </c>
    </row>
    <row r="9" spans="1:11" ht="36.75" customHeight="1">
      <c r="A9" s="40">
        <v>3</v>
      </c>
      <c r="B9" s="33" t="s">
        <v>170</v>
      </c>
      <c r="C9" s="27">
        <v>35000</v>
      </c>
      <c r="D9" s="27">
        <f>30000-5000</f>
        <v>25000</v>
      </c>
      <c r="E9" s="36"/>
      <c r="F9" s="36">
        <v>10000</v>
      </c>
      <c r="G9" s="27">
        <v>30000</v>
      </c>
      <c r="H9" s="32" t="s">
        <v>382</v>
      </c>
      <c r="I9" s="175">
        <v>43162</v>
      </c>
      <c r="J9" s="35">
        <v>5171</v>
      </c>
      <c r="K9" s="13" t="s">
        <v>372</v>
      </c>
    </row>
    <row r="10" spans="1:11" ht="36.75" customHeight="1">
      <c r="A10" s="40">
        <v>4</v>
      </c>
      <c r="B10" s="33" t="s">
        <v>198</v>
      </c>
      <c r="C10" s="36">
        <v>5000</v>
      </c>
      <c r="D10" s="36">
        <v>50</v>
      </c>
      <c r="E10" s="36"/>
      <c r="F10" s="36">
        <v>4500</v>
      </c>
      <c r="G10" s="36"/>
      <c r="H10" s="32" t="s">
        <v>383</v>
      </c>
      <c r="I10" s="174" t="s">
        <v>311</v>
      </c>
      <c r="J10" s="35">
        <v>5171</v>
      </c>
      <c r="K10" s="13" t="s">
        <v>372</v>
      </c>
    </row>
    <row r="11" spans="1:7" ht="17.25" customHeight="1">
      <c r="A11" s="224" t="s">
        <v>143</v>
      </c>
      <c r="B11" s="224"/>
      <c r="C11" s="83"/>
      <c r="D11" s="72">
        <f>SUM(D4:D10)</f>
        <v>73280</v>
      </c>
      <c r="E11" s="72">
        <f>SUM(E4:E10)</f>
        <v>11700</v>
      </c>
      <c r="F11" s="72">
        <f>SUM(F4:F10)</f>
        <v>24500</v>
      </c>
      <c r="G11" s="72">
        <f>SUM(G4:G10)</f>
        <v>30000</v>
      </c>
    </row>
    <row r="12" ht="13.5" customHeight="1"/>
  </sheetData>
  <sheetProtection/>
  <autoFilter ref="A3:G10"/>
  <mergeCells count="2">
    <mergeCell ref="A11:B11"/>
    <mergeCell ref="A1:K1"/>
  </mergeCells>
  <printOptions/>
  <pageMargins left="0.31496062992125984" right="0.31496062992125984" top="0.984251968503937" bottom="0.7480314960629921" header="0.31496062992125984" footer="0.31496062992125984"/>
  <pageSetup firstPageNumber="20" useFirstPageNumber="1" fitToHeight="0" fitToWidth="1" horizontalDpi="600" verticalDpi="600" orientation="landscape" paperSize="9" scale="87" r:id="rId1"/>
  <headerFooter alignWithMargins="0">
    <oddHeader>&amp;C&amp;"Arial,Tučné"&amp;12Schválený rozpočet SMOl na rok 2019 - kapitálové výdaje a opravy nad 2 mil. Kč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B28" sqref="B28"/>
    </sheetView>
  </sheetViews>
  <sheetFormatPr defaultColWidth="9.140625" defaultRowHeight="15"/>
  <cols>
    <col min="1" max="1" width="9.140625" style="30" customWidth="1"/>
    <col min="2" max="2" width="30.00390625" style="4" customWidth="1"/>
    <col min="3" max="3" width="12.57421875" style="29" customWidth="1"/>
    <col min="4" max="4" width="88.421875" style="4" customWidth="1"/>
    <col min="10" max="10" width="7.140625" style="0" customWidth="1"/>
  </cols>
  <sheetData>
    <row r="1" spans="1:5" ht="15">
      <c r="A1" s="4" t="s">
        <v>111</v>
      </c>
      <c r="D1" s="3"/>
      <c r="E1" s="56"/>
    </row>
    <row r="2" spans="1:5" ht="19.5" customHeight="1">
      <c r="A2" s="65" t="s">
        <v>291</v>
      </c>
      <c r="B2" s="65" t="s">
        <v>141</v>
      </c>
      <c r="C2" s="64" t="s">
        <v>147</v>
      </c>
      <c r="D2" s="65" t="s">
        <v>120</v>
      </c>
      <c r="E2" s="56"/>
    </row>
    <row r="3" spans="1:4" ht="28.5" customHeight="1">
      <c r="A3" s="37">
        <v>3635</v>
      </c>
      <c r="B3" s="225" t="s">
        <v>278</v>
      </c>
      <c r="C3" s="227">
        <v>5000</v>
      </c>
      <c r="D3" s="225" t="s">
        <v>297</v>
      </c>
    </row>
    <row r="4" spans="1:4" ht="20.25" customHeight="1">
      <c r="A4" s="37">
        <v>6119</v>
      </c>
      <c r="B4" s="225"/>
      <c r="C4" s="227"/>
      <c r="D4" s="225"/>
    </row>
    <row r="5" spans="1:4" ht="14.25" customHeight="1">
      <c r="A5" s="37">
        <v>4290</v>
      </c>
      <c r="B5" s="225"/>
      <c r="C5" s="227"/>
      <c r="D5" s="66" t="s">
        <v>279</v>
      </c>
    </row>
    <row r="6" spans="1:4" ht="19.5" customHeight="1">
      <c r="A6" s="37">
        <v>3635</v>
      </c>
      <c r="B6" s="225" t="s">
        <v>280</v>
      </c>
      <c r="C6" s="227">
        <v>2750</v>
      </c>
      <c r="D6" s="228" t="s">
        <v>281</v>
      </c>
    </row>
    <row r="7" spans="1:4" ht="14.25" customHeight="1">
      <c r="A7" s="37">
        <v>6119</v>
      </c>
      <c r="B7" s="226"/>
      <c r="C7" s="227"/>
      <c r="D7" s="229"/>
    </row>
    <row r="8" spans="1:4" ht="14.25" customHeight="1">
      <c r="A8" s="37">
        <v>4585</v>
      </c>
      <c r="B8" s="226"/>
      <c r="C8" s="227"/>
      <c r="D8" s="229"/>
    </row>
    <row r="9" spans="1:4" ht="14.25" customHeight="1">
      <c r="A9" s="37">
        <v>3635</v>
      </c>
      <c r="B9" s="225" t="s">
        <v>282</v>
      </c>
      <c r="C9" s="227">
        <v>130</v>
      </c>
      <c r="D9" s="228" t="s">
        <v>283</v>
      </c>
    </row>
    <row r="10" spans="1:4" ht="14.25" customHeight="1">
      <c r="A10" s="37">
        <v>6119</v>
      </c>
      <c r="B10" s="226"/>
      <c r="C10" s="227"/>
      <c r="D10" s="229"/>
    </row>
    <row r="11" spans="1:4" ht="14.25" customHeight="1">
      <c r="A11" s="37">
        <v>4298</v>
      </c>
      <c r="B11" s="226"/>
      <c r="C11" s="227"/>
      <c r="D11" s="229"/>
    </row>
    <row r="12" spans="1:4" ht="16.5" customHeight="1">
      <c r="A12" s="37">
        <v>3635</v>
      </c>
      <c r="B12" s="225" t="s">
        <v>349</v>
      </c>
      <c r="C12" s="227">
        <v>500</v>
      </c>
      <c r="D12" s="225" t="s">
        <v>350</v>
      </c>
    </row>
    <row r="13" spans="1:4" ht="16.5" customHeight="1">
      <c r="A13" s="37">
        <v>6119</v>
      </c>
      <c r="B13" s="226"/>
      <c r="C13" s="227"/>
      <c r="D13" s="225"/>
    </row>
    <row r="14" spans="1:4" ht="16.5" customHeight="1">
      <c r="A14" s="37">
        <v>5251</v>
      </c>
      <c r="B14" s="226"/>
      <c r="C14" s="227"/>
      <c r="D14" s="225"/>
    </row>
    <row r="15" spans="1:4" ht="16.5" customHeight="1">
      <c r="A15" s="37" t="s">
        <v>292</v>
      </c>
      <c r="B15" s="225" t="s">
        <v>284</v>
      </c>
      <c r="C15" s="227">
        <v>142</v>
      </c>
      <c r="D15" s="228" t="s">
        <v>285</v>
      </c>
    </row>
    <row r="16" spans="1:4" ht="16.5" customHeight="1">
      <c r="A16" s="37" t="s">
        <v>293</v>
      </c>
      <c r="B16" s="225"/>
      <c r="C16" s="227"/>
      <c r="D16" s="228"/>
    </row>
    <row r="17" spans="1:4" ht="14.25" customHeight="1">
      <c r="A17" s="37">
        <v>6954</v>
      </c>
      <c r="B17" s="225"/>
      <c r="C17" s="227"/>
      <c r="D17" s="228"/>
    </row>
    <row r="18" spans="1:4" ht="22.5" customHeight="1">
      <c r="A18" s="37">
        <v>3665</v>
      </c>
      <c r="B18" s="225" t="s">
        <v>286</v>
      </c>
      <c r="C18" s="227">
        <v>500</v>
      </c>
      <c r="D18" s="228" t="s">
        <v>295</v>
      </c>
    </row>
    <row r="19" spans="1:4" ht="23.25" customHeight="1">
      <c r="A19" s="37">
        <v>6119</v>
      </c>
      <c r="B19" s="225"/>
      <c r="C19" s="227"/>
      <c r="D19" s="230"/>
    </row>
    <row r="20" spans="1:4" ht="21.75" customHeight="1">
      <c r="A20" s="37">
        <v>5644</v>
      </c>
      <c r="B20" s="225"/>
      <c r="C20" s="227"/>
      <c r="D20" s="230"/>
    </row>
    <row r="21" spans="1:4" ht="16.5" customHeight="1">
      <c r="A21" s="37" t="s">
        <v>292</v>
      </c>
      <c r="B21" s="225" t="s">
        <v>287</v>
      </c>
      <c r="C21" s="227">
        <v>200</v>
      </c>
      <c r="D21" s="228" t="s">
        <v>288</v>
      </c>
    </row>
    <row r="22" spans="1:4" ht="16.5" customHeight="1">
      <c r="A22" s="37" t="s">
        <v>293</v>
      </c>
      <c r="B22" s="225"/>
      <c r="C22" s="227"/>
      <c r="D22" s="228"/>
    </row>
    <row r="23" spans="1:4" ht="16.5" customHeight="1">
      <c r="A23" s="37" t="s">
        <v>294</v>
      </c>
      <c r="B23" s="225"/>
      <c r="C23" s="227"/>
      <c r="D23" s="228"/>
    </row>
    <row r="24" spans="1:4" ht="15.75" customHeight="1">
      <c r="A24" s="37" t="s">
        <v>292</v>
      </c>
      <c r="B24" s="231" t="s">
        <v>289</v>
      </c>
      <c r="C24" s="227">
        <v>200</v>
      </c>
      <c r="D24" s="228" t="s">
        <v>290</v>
      </c>
    </row>
    <row r="25" spans="1:4" ht="15">
      <c r="A25" s="37" t="s">
        <v>293</v>
      </c>
      <c r="B25" s="231"/>
      <c r="C25" s="227"/>
      <c r="D25" s="228"/>
    </row>
    <row r="26" spans="1:4" ht="15">
      <c r="A26" s="37">
        <v>5779</v>
      </c>
      <c r="B26" s="231"/>
      <c r="C26" s="227"/>
      <c r="D26" s="228"/>
    </row>
    <row r="27" spans="1:3" ht="15">
      <c r="A27" s="221" t="s">
        <v>296</v>
      </c>
      <c r="B27" s="221"/>
      <c r="C27" s="72">
        <f>SUM(C3:C26)</f>
        <v>9422</v>
      </c>
    </row>
  </sheetData>
  <sheetProtection/>
  <mergeCells count="25">
    <mergeCell ref="A27:B27"/>
    <mergeCell ref="B18:B20"/>
    <mergeCell ref="C18:C20"/>
    <mergeCell ref="D18:D20"/>
    <mergeCell ref="B21:B23"/>
    <mergeCell ref="C21:C23"/>
    <mergeCell ref="D21:D23"/>
    <mergeCell ref="B24:B26"/>
    <mergeCell ref="C24:C26"/>
    <mergeCell ref="D24:D26"/>
    <mergeCell ref="C12:C14"/>
    <mergeCell ref="D12:D14"/>
    <mergeCell ref="B15:B17"/>
    <mergeCell ref="C15:C17"/>
    <mergeCell ref="D15:D17"/>
    <mergeCell ref="B12:B14"/>
    <mergeCell ref="B9:B11"/>
    <mergeCell ref="C9:C11"/>
    <mergeCell ref="D9:D11"/>
    <mergeCell ref="B3:B5"/>
    <mergeCell ref="C3:C5"/>
    <mergeCell ref="B6:B8"/>
    <mergeCell ref="C6:C8"/>
    <mergeCell ref="D6:D8"/>
    <mergeCell ref="D3:D4"/>
  </mergeCells>
  <printOptions/>
  <pageMargins left="0.31496062992125984" right="0.31496062992125984" top="0.984251968503937" bottom="0.7480314960629921" header="0.31496062992125984" footer="0.31496062992125984"/>
  <pageSetup firstPageNumber="1" useFirstPageNumber="1" fitToHeight="0" fitToWidth="1" horizontalDpi="600" verticalDpi="600" orientation="landscape" paperSize="9" r:id="rId1"/>
  <headerFooter alignWithMargins="0">
    <oddHeader>&amp;C&amp;"Arial,Tučné"&amp;12Schválený rozpočet SMOl na rok 2019 - kapitálové výdaje a opravy nad 2 mil. Kč&amp;RČást C - Příloha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workbookViewId="0" topLeftCell="A16">
      <selection activeCell="E23" sqref="E23"/>
    </sheetView>
  </sheetViews>
  <sheetFormatPr defaultColWidth="9.140625" defaultRowHeight="15"/>
  <cols>
    <col min="1" max="1" width="2.8515625" style="7" customWidth="1"/>
    <col min="2" max="2" width="25.140625" style="2" customWidth="1"/>
    <col min="3" max="3" width="9.7109375" style="6" customWidth="1"/>
    <col min="4" max="4" width="8.7109375" style="6" customWidth="1"/>
    <col min="5" max="5" width="9.57421875" style="6" customWidth="1"/>
    <col min="6" max="6" width="9.140625" style="6" customWidth="1"/>
    <col min="7" max="7" width="60.7109375" style="108" customWidth="1"/>
    <col min="8" max="8" width="7.140625" style="166" customWidth="1"/>
    <col min="9" max="9" width="7.7109375" style="116" customWidth="1"/>
    <col min="10" max="10" width="10.00390625" style="0" customWidth="1"/>
  </cols>
  <sheetData>
    <row r="1" spans="1:10" ht="15">
      <c r="A1" s="215" t="s">
        <v>122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5">
      <c r="A2" s="216" t="s">
        <v>123</v>
      </c>
      <c r="B2" s="216"/>
      <c r="C2" s="216"/>
      <c r="D2" s="216"/>
      <c r="E2" s="216"/>
      <c r="F2" s="216"/>
      <c r="G2" s="216"/>
      <c r="H2" s="216"/>
      <c r="I2" s="216"/>
      <c r="J2" s="216"/>
    </row>
    <row r="3" ht="15">
      <c r="A3" s="5" t="s">
        <v>117</v>
      </c>
    </row>
    <row r="4" spans="1:10" ht="39.75" customHeight="1">
      <c r="A4" s="63" t="s">
        <v>118</v>
      </c>
      <c r="B4" s="63" t="s">
        <v>141</v>
      </c>
      <c r="C4" s="64" t="s">
        <v>119</v>
      </c>
      <c r="D4" s="64" t="s">
        <v>147</v>
      </c>
      <c r="E4" s="64" t="s">
        <v>150</v>
      </c>
      <c r="F4" s="64" t="s">
        <v>149</v>
      </c>
      <c r="G4" s="65" t="s">
        <v>300</v>
      </c>
      <c r="H4" s="167" t="s">
        <v>152</v>
      </c>
      <c r="I4" s="115" t="s">
        <v>354</v>
      </c>
      <c r="J4" s="65" t="s">
        <v>5</v>
      </c>
    </row>
    <row r="5" spans="1:10" ht="31.5" customHeight="1">
      <c r="A5" s="47">
        <v>1</v>
      </c>
      <c r="B5" s="25" t="s">
        <v>212</v>
      </c>
      <c r="C5" s="34">
        <f>60500+500</f>
        <v>61000</v>
      </c>
      <c r="D5" s="34">
        <f>10000+500</f>
        <v>10500</v>
      </c>
      <c r="E5" s="34"/>
      <c r="F5" s="34">
        <v>44000</v>
      </c>
      <c r="G5" s="109" t="s">
        <v>54</v>
      </c>
      <c r="H5" s="168">
        <v>43193</v>
      </c>
      <c r="I5" s="117">
        <v>6121</v>
      </c>
      <c r="J5" s="35" t="s">
        <v>372</v>
      </c>
    </row>
    <row r="6" spans="1:10" ht="31.5" customHeight="1">
      <c r="A6" s="47">
        <v>2</v>
      </c>
      <c r="B6" s="33" t="s">
        <v>223</v>
      </c>
      <c r="C6" s="34">
        <f>1500+300</f>
        <v>1800</v>
      </c>
      <c r="D6" s="34">
        <f>650+157</f>
        <v>807</v>
      </c>
      <c r="E6" s="34"/>
      <c r="F6" s="34"/>
      <c r="G6" s="109" t="s">
        <v>55</v>
      </c>
      <c r="H6" s="168">
        <v>43134</v>
      </c>
      <c r="I6" s="117">
        <v>6121</v>
      </c>
      <c r="J6" s="35" t="s">
        <v>372</v>
      </c>
    </row>
    <row r="7" spans="1:10" ht="31.5" customHeight="1">
      <c r="A7" s="47">
        <v>3</v>
      </c>
      <c r="B7" s="33" t="s">
        <v>238</v>
      </c>
      <c r="C7" s="34">
        <v>14700</v>
      </c>
      <c r="D7" s="34">
        <v>7000</v>
      </c>
      <c r="E7" s="34">
        <v>12500</v>
      </c>
      <c r="F7" s="34"/>
      <c r="G7" s="109" t="s">
        <v>53</v>
      </c>
      <c r="H7" s="169" t="s">
        <v>311</v>
      </c>
      <c r="I7" s="117">
        <v>6121</v>
      </c>
      <c r="J7" s="35" t="s">
        <v>372</v>
      </c>
    </row>
    <row r="8" spans="1:10" ht="37.5" customHeight="1">
      <c r="A8" s="47">
        <v>4</v>
      </c>
      <c r="B8" s="33" t="s">
        <v>324</v>
      </c>
      <c r="C8" s="34">
        <v>42000</v>
      </c>
      <c r="D8" s="34">
        <v>37000</v>
      </c>
      <c r="E8" s="34">
        <v>5800</v>
      </c>
      <c r="F8" s="34"/>
      <c r="G8" s="109" t="s">
        <v>56</v>
      </c>
      <c r="H8" s="168">
        <v>43284</v>
      </c>
      <c r="I8" s="117">
        <v>6121</v>
      </c>
      <c r="J8" s="35" t="s">
        <v>372</v>
      </c>
    </row>
    <row r="9" spans="1:10" s="28" customFormat="1" ht="31.5" customHeight="1">
      <c r="A9" s="47">
        <v>5</v>
      </c>
      <c r="B9" s="33" t="s">
        <v>57</v>
      </c>
      <c r="C9" s="34">
        <v>7500</v>
      </c>
      <c r="D9" s="34">
        <v>1000</v>
      </c>
      <c r="E9" s="34"/>
      <c r="F9" s="34"/>
      <c r="G9" s="33" t="s">
        <v>58</v>
      </c>
      <c r="H9" s="168">
        <v>43103</v>
      </c>
      <c r="I9" s="117">
        <v>6121</v>
      </c>
      <c r="J9" s="35" t="s">
        <v>372</v>
      </c>
    </row>
    <row r="10" spans="1:10" s="28" customFormat="1" ht="31.5" customHeight="1">
      <c r="A10" s="47">
        <v>6</v>
      </c>
      <c r="B10" s="21" t="s">
        <v>336</v>
      </c>
      <c r="C10" s="34">
        <v>3400</v>
      </c>
      <c r="D10" s="34">
        <v>600</v>
      </c>
      <c r="E10" s="34"/>
      <c r="F10" s="34"/>
      <c r="G10" s="33" t="s">
        <v>87</v>
      </c>
      <c r="H10" s="169">
        <v>43193</v>
      </c>
      <c r="I10" s="117">
        <v>6121</v>
      </c>
      <c r="J10" s="35" t="s">
        <v>372</v>
      </c>
    </row>
    <row r="11" spans="1:10" s="28" customFormat="1" ht="31.5" customHeight="1">
      <c r="A11" s="47">
        <v>7</v>
      </c>
      <c r="B11" s="21" t="s">
        <v>337</v>
      </c>
      <c r="C11" s="34">
        <v>30152</v>
      </c>
      <c r="D11" s="34">
        <v>18500</v>
      </c>
      <c r="E11" s="34">
        <v>29700</v>
      </c>
      <c r="F11" s="34"/>
      <c r="G11" s="33" t="s">
        <v>88</v>
      </c>
      <c r="H11" s="168">
        <v>43103</v>
      </c>
      <c r="I11" s="117">
        <v>6121</v>
      </c>
      <c r="J11" s="35" t="s">
        <v>452</v>
      </c>
    </row>
    <row r="12" spans="1:10" s="28" customFormat="1" ht="34.5" customHeight="1">
      <c r="A12" s="47">
        <v>8</v>
      </c>
      <c r="B12" s="21" t="s">
        <v>338</v>
      </c>
      <c r="C12" s="68">
        <v>16300</v>
      </c>
      <c r="D12" s="68">
        <v>0</v>
      </c>
      <c r="E12" s="68">
        <v>10900</v>
      </c>
      <c r="F12" s="34"/>
      <c r="G12" s="33" t="s">
        <v>59</v>
      </c>
      <c r="H12" s="168">
        <v>43134</v>
      </c>
      <c r="I12" s="117">
        <v>6121</v>
      </c>
      <c r="J12" s="35" t="s">
        <v>372</v>
      </c>
    </row>
    <row r="13" spans="1:10" ht="45.75" customHeight="1">
      <c r="A13" s="132">
        <v>9</v>
      </c>
      <c r="B13" s="80" t="s">
        <v>60</v>
      </c>
      <c r="C13" s="133">
        <v>18000</v>
      </c>
      <c r="D13" s="133">
        <v>0</v>
      </c>
      <c r="E13" s="68">
        <v>13000</v>
      </c>
      <c r="F13" s="34"/>
      <c r="G13" s="11" t="s">
        <v>390</v>
      </c>
      <c r="H13" s="168">
        <v>43101</v>
      </c>
      <c r="I13" s="117">
        <v>6121</v>
      </c>
      <c r="J13" s="35" t="s">
        <v>372</v>
      </c>
    </row>
    <row r="14" spans="1:10" s="28" customFormat="1" ht="38.25" customHeight="1">
      <c r="A14" s="47">
        <v>10</v>
      </c>
      <c r="B14" s="33" t="s">
        <v>240</v>
      </c>
      <c r="C14" s="34">
        <v>6350</v>
      </c>
      <c r="D14" s="34">
        <v>1000</v>
      </c>
      <c r="E14" s="126"/>
      <c r="F14" s="126"/>
      <c r="G14" s="134" t="s">
        <v>391</v>
      </c>
      <c r="H14" s="170">
        <v>43162</v>
      </c>
      <c r="I14" s="128">
        <v>6121</v>
      </c>
      <c r="J14" s="35" t="s">
        <v>372</v>
      </c>
    </row>
    <row r="15" spans="1:6" ht="18.75" customHeight="1">
      <c r="A15" s="78" t="s">
        <v>121</v>
      </c>
      <c r="B15" s="81"/>
      <c r="C15" s="79"/>
      <c r="D15" s="69">
        <f>SUM(D5:D14)</f>
        <v>76407</v>
      </c>
      <c r="E15" s="69">
        <f>SUM(E5:E14)</f>
        <v>71900</v>
      </c>
      <c r="F15" s="69">
        <f>SUM(F5:F14)</f>
        <v>44000</v>
      </c>
    </row>
    <row r="21" ht="13.5" customHeight="1"/>
    <row r="22" ht="13.5" customHeight="1"/>
    <row r="23" ht="28.5" customHeight="1"/>
    <row r="24" ht="16.5" customHeight="1"/>
  </sheetData>
  <sheetProtection/>
  <autoFilter ref="A4:F15"/>
  <mergeCells count="2">
    <mergeCell ref="A1:J1"/>
    <mergeCell ref="A2:J2"/>
  </mergeCells>
  <printOptions/>
  <pageMargins left="0.31496062992125984" right="0.31496062992125984" top="0.984251968503937" bottom="0.7480314960629921" header="0.31496062992125984" footer="0.31496062992125984"/>
  <pageSetup firstPageNumber="1" useFirstPageNumber="1" fitToHeight="0" fitToWidth="1" horizontalDpi="600" verticalDpi="600" orientation="landscape" paperSize="9" scale="93" r:id="rId1"/>
  <headerFooter alignWithMargins="0">
    <oddHeader>&amp;C&amp;"Arial,Tučné"&amp;12Schválený rozpočet SMOl na rok 2019 - kapitálové výdaje a opravy nad 2 mil. Kč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workbookViewId="0" topLeftCell="A67">
      <selection activeCell="J13" sqref="J13"/>
    </sheetView>
  </sheetViews>
  <sheetFormatPr defaultColWidth="9.140625" defaultRowHeight="15"/>
  <cols>
    <col min="1" max="1" width="2.8515625" style="43" customWidth="1"/>
    <col min="2" max="2" width="25.140625" style="44" customWidth="1"/>
    <col min="3" max="3" width="9.7109375" style="45" customWidth="1"/>
    <col min="4" max="4" width="8.7109375" style="45" customWidth="1"/>
    <col min="5" max="6" width="9.7109375" style="45" customWidth="1"/>
    <col min="7" max="7" width="60.7109375" style="108" customWidth="1"/>
    <col min="8" max="8" width="6.8515625" style="171" customWidth="1"/>
    <col min="9" max="9" width="7.7109375" style="116" customWidth="1"/>
    <col min="10" max="10" width="10.00390625" style="0" customWidth="1"/>
  </cols>
  <sheetData>
    <row r="1" spans="1:10" ht="15" customHeight="1">
      <c r="A1" s="215" t="s">
        <v>124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5" customHeight="1">
      <c r="A2" s="216" t="s">
        <v>125</v>
      </c>
      <c r="B2" s="216"/>
      <c r="C2" s="216"/>
      <c r="D2" s="216"/>
      <c r="E2" s="216"/>
      <c r="F2" s="216"/>
      <c r="G2" s="216"/>
      <c r="H2" s="216"/>
      <c r="I2" s="216"/>
      <c r="J2" s="216"/>
    </row>
    <row r="3" ht="15">
      <c r="A3" s="42" t="s">
        <v>117</v>
      </c>
    </row>
    <row r="4" spans="1:10" ht="39.75" customHeight="1">
      <c r="A4" s="70" t="s">
        <v>118</v>
      </c>
      <c r="B4" s="70" t="s">
        <v>141</v>
      </c>
      <c r="C4" s="71" t="s">
        <v>119</v>
      </c>
      <c r="D4" s="71" t="s">
        <v>147</v>
      </c>
      <c r="E4" s="71" t="s">
        <v>150</v>
      </c>
      <c r="F4" s="71" t="s">
        <v>149</v>
      </c>
      <c r="G4" s="65" t="s">
        <v>300</v>
      </c>
      <c r="H4" s="172" t="s">
        <v>152</v>
      </c>
      <c r="I4" s="115" t="s">
        <v>354</v>
      </c>
      <c r="J4" s="65" t="s">
        <v>5</v>
      </c>
    </row>
    <row r="5" spans="1:10" ht="36" customHeight="1">
      <c r="A5" s="40">
        <v>1</v>
      </c>
      <c r="B5" s="33" t="s">
        <v>226</v>
      </c>
      <c r="C5" s="36">
        <f>2250+10</f>
        <v>2260</v>
      </c>
      <c r="D5" s="36">
        <v>2260</v>
      </c>
      <c r="E5" s="36"/>
      <c r="F5" s="36"/>
      <c r="G5" s="33" t="s">
        <v>95</v>
      </c>
      <c r="H5" s="173">
        <v>43223</v>
      </c>
      <c r="I5" s="117">
        <v>6121</v>
      </c>
      <c r="J5" s="35" t="s">
        <v>372</v>
      </c>
    </row>
    <row r="6" spans="1:10" ht="35.25" customHeight="1">
      <c r="A6" s="40">
        <v>2</v>
      </c>
      <c r="B6" s="33" t="s">
        <v>173</v>
      </c>
      <c r="C6" s="36">
        <v>760</v>
      </c>
      <c r="D6" s="36">
        <v>760</v>
      </c>
      <c r="E6" s="36"/>
      <c r="F6" s="36"/>
      <c r="G6" s="33" t="s">
        <v>418</v>
      </c>
      <c r="H6" s="174" t="s">
        <v>311</v>
      </c>
      <c r="I6" s="117">
        <v>6121</v>
      </c>
      <c r="J6" s="35" t="s">
        <v>372</v>
      </c>
    </row>
    <row r="7" spans="1:10" ht="48.75" customHeight="1">
      <c r="A7" s="40">
        <v>3</v>
      </c>
      <c r="B7" s="25" t="s">
        <v>212</v>
      </c>
      <c r="C7" s="27">
        <f>450+536</f>
        <v>986</v>
      </c>
      <c r="D7" s="27">
        <f>450+536</f>
        <v>986</v>
      </c>
      <c r="E7" s="36"/>
      <c r="F7" s="36"/>
      <c r="G7" s="25" t="s">
        <v>70</v>
      </c>
      <c r="H7" s="173">
        <v>43193</v>
      </c>
      <c r="I7" s="117">
        <v>6121</v>
      </c>
      <c r="J7" s="35" t="s">
        <v>372</v>
      </c>
    </row>
    <row r="8" spans="1:10" ht="46.5" customHeight="1">
      <c r="A8" s="40">
        <v>4</v>
      </c>
      <c r="B8" s="33" t="s">
        <v>225</v>
      </c>
      <c r="C8" s="36">
        <v>965</v>
      </c>
      <c r="D8" s="36">
        <v>965</v>
      </c>
      <c r="E8" s="36"/>
      <c r="F8" s="36"/>
      <c r="G8" s="33" t="s">
        <v>73</v>
      </c>
      <c r="H8" s="173">
        <v>43103</v>
      </c>
      <c r="I8" s="117">
        <v>6121</v>
      </c>
      <c r="J8" s="35" t="s">
        <v>372</v>
      </c>
    </row>
    <row r="9" spans="1:10" ht="47.25" customHeight="1">
      <c r="A9" s="40">
        <v>5</v>
      </c>
      <c r="B9" s="21" t="s">
        <v>181</v>
      </c>
      <c r="C9" s="36">
        <v>834</v>
      </c>
      <c r="D9" s="36">
        <v>555</v>
      </c>
      <c r="E9" s="36"/>
      <c r="F9" s="36"/>
      <c r="G9" s="33" t="s">
        <v>453</v>
      </c>
      <c r="H9" s="173">
        <v>43103</v>
      </c>
      <c r="I9" s="117">
        <v>6121</v>
      </c>
      <c r="J9" s="35" t="s">
        <v>372</v>
      </c>
    </row>
    <row r="10" spans="1:10" ht="41.25" customHeight="1">
      <c r="A10" s="40">
        <v>6</v>
      </c>
      <c r="B10" s="21" t="s">
        <v>157</v>
      </c>
      <c r="C10" s="36">
        <v>995</v>
      </c>
      <c r="D10" s="36">
        <v>995</v>
      </c>
      <c r="E10" s="36"/>
      <c r="F10" s="36"/>
      <c r="G10" s="33" t="s">
        <v>94</v>
      </c>
      <c r="H10" s="173">
        <v>43103</v>
      </c>
      <c r="I10" s="117">
        <v>6121</v>
      </c>
      <c r="J10" s="35" t="s">
        <v>372</v>
      </c>
    </row>
    <row r="11" spans="1:10" ht="46.5" customHeight="1">
      <c r="A11" s="40">
        <v>7</v>
      </c>
      <c r="B11" s="21" t="s">
        <v>216</v>
      </c>
      <c r="C11" s="36">
        <v>680</v>
      </c>
      <c r="D11" s="36">
        <v>680</v>
      </c>
      <c r="E11" s="36"/>
      <c r="F11" s="36"/>
      <c r="G11" s="41" t="s">
        <v>93</v>
      </c>
      <c r="H11" s="173">
        <v>43103</v>
      </c>
      <c r="I11" s="117">
        <v>6121</v>
      </c>
      <c r="J11" s="35" t="s">
        <v>372</v>
      </c>
    </row>
    <row r="12" spans="1:10" ht="33" customHeight="1">
      <c r="A12" s="199">
        <v>8</v>
      </c>
      <c r="B12" s="200" t="s">
        <v>339</v>
      </c>
      <c r="C12" s="201">
        <v>160</v>
      </c>
      <c r="D12" s="201">
        <v>80</v>
      </c>
      <c r="E12" s="201"/>
      <c r="F12" s="201"/>
      <c r="G12" s="200" t="s">
        <v>92</v>
      </c>
      <c r="H12" s="173">
        <v>43284</v>
      </c>
      <c r="I12" s="203">
        <v>6121</v>
      </c>
      <c r="J12" s="204" t="s">
        <v>372</v>
      </c>
    </row>
    <row r="13" spans="1:10" ht="46.5" customHeight="1">
      <c r="A13" s="40">
        <v>9</v>
      </c>
      <c r="B13" s="21" t="s">
        <v>340</v>
      </c>
      <c r="C13" s="36">
        <v>319</v>
      </c>
      <c r="D13" s="36">
        <v>120</v>
      </c>
      <c r="E13" s="36"/>
      <c r="F13" s="36"/>
      <c r="G13" s="33" t="s">
        <v>91</v>
      </c>
      <c r="H13" s="173">
        <v>43191</v>
      </c>
      <c r="I13" s="117">
        <v>6121</v>
      </c>
      <c r="J13" s="35" t="s">
        <v>372</v>
      </c>
    </row>
    <row r="14" spans="1:10" ht="40.5" customHeight="1">
      <c r="A14" s="40">
        <v>10</v>
      </c>
      <c r="B14" s="21" t="s">
        <v>221</v>
      </c>
      <c r="C14" s="27">
        <v>2500</v>
      </c>
      <c r="D14" s="27">
        <v>2500</v>
      </c>
      <c r="E14" s="27"/>
      <c r="F14" s="27"/>
      <c r="G14" s="21" t="s">
        <v>90</v>
      </c>
      <c r="H14" s="173">
        <v>43103</v>
      </c>
      <c r="I14" s="117">
        <v>6121</v>
      </c>
      <c r="J14" s="35" t="s">
        <v>372</v>
      </c>
    </row>
    <row r="15" spans="1:10" ht="38.25" customHeight="1">
      <c r="A15" s="40">
        <v>11</v>
      </c>
      <c r="B15" s="33" t="s">
        <v>254</v>
      </c>
      <c r="C15" s="36">
        <v>365</v>
      </c>
      <c r="D15" s="36">
        <v>365</v>
      </c>
      <c r="E15" s="36"/>
      <c r="F15" s="36"/>
      <c r="G15" s="21" t="s">
        <v>61</v>
      </c>
      <c r="H15" s="173">
        <v>43101</v>
      </c>
      <c r="I15" s="117">
        <v>6121</v>
      </c>
      <c r="J15" s="35" t="s">
        <v>372</v>
      </c>
    </row>
    <row r="16" spans="1:10" ht="39" customHeight="1">
      <c r="A16" s="40">
        <v>12</v>
      </c>
      <c r="B16" s="21" t="s">
        <v>253</v>
      </c>
      <c r="C16" s="27">
        <v>250</v>
      </c>
      <c r="D16" s="27">
        <v>250</v>
      </c>
      <c r="E16" s="27"/>
      <c r="F16" s="27"/>
      <c r="G16" s="21" t="s">
        <v>63</v>
      </c>
      <c r="H16" s="173">
        <v>43101</v>
      </c>
      <c r="I16" s="117">
        <v>6121</v>
      </c>
      <c r="J16" s="35" t="s">
        <v>96</v>
      </c>
    </row>
    <row r="17" spans="1:10" ht="42" customHeight="1">
      <c r="A17" s="40">
        <v>13</v>
      </c>
      <c r="B17" s="21" t="s">
        <v>255</v>
      </c>
      <c r="C17" s="27">
        <v>250</v>
      </c>
      <c r="D17" s="27">
        <v>250</v>
      </c>
      <c r="E17" s="27"/>
      <c r="F17" s="27"/>
      <c r="G17" s="21" t="s">
        <v>62</v>
      </c>
      <c r="H17" s="173">
        <v>43101</v>
      </c>
      <c r="I17" s="117">
        <v>6121</v>
      </c>
      <c r="J17" s="35" t="s">
        <v>96</v>
      </c>
    </row>
    <row r="18" spans="1:10" ht="36.75" customHeight="1">
      <c r="A18" s="40">
        <v>14</v>
      </c>
      <c r="B18" s="21" t="s">
        <v>312</v>
      </c>
      <c r="C18" s="27">
        <v>250</v>
      </c>
      <c r="D18" s="27">
        <v>250</v>
      </c>
      <c r="E18" s="27"/>
      <c r="F18" s="27"/>
      <c r="G18" s="21" t="s">
        <v>64</v>
      </c>
      <c r="H18" s="173">
        <v>43101</v>
      </c>
      <c r="I18" s="117">
        <v>6121</v>
      </c>
      <c r="J18" s="35" t="s">
        <v>96</v>
      </c>
    </row>
    <row r="19" spans="1:10" ht="39" customHeight="1">
      <c r="A19" s="40">
        <v>15</v>
      </c>
      <c r="B19" s="21" t="s">
        <v>298</v>
      </c>
      <c r="C19" s="27">
        <v>250</v>
      </c>
      <c r="D19" s="27">
        <v>250</v>
      </c>
      <c r="E19" s="27"/>
      <c r="F19" s="27"/>
      <c r="G19" s="21" t="s">
        <v>64</v>
      </c>
      <c r="H19" s="173">
        <v>43101</v>
      </c>
      <c r="I19" s="117">
        <v>6121</v>
      </c>
      <c r="J19" s="35" t="s">
        <v>96</v>
      </c>
    </row>
    <row r="20" spans="1:10" s="28" customFormat="1" ht="48.75" customHeight="1">
      <c r="A20" s="197">
        <v>16</v>
      </c>
      <c r="B20" s="192" t="s">
        <v>188</v>
      </c>
      <c r="C20" s="193">
        <v>466</v>
      </c>
      <c r="D20" s="193">
        <v>100</v>
      </c>
      <c r="E20" s="193"/>
      <c r="F20" s="193"/>
      <c r="G20" s="192" t="s">
        <v>454</v>
      </c>
      <c r="H20" s="173">
        <v>43103</v>
      </c>
      <c r="I20" s="195">
        <v>6121</v>
      </c>
      <c r="J20" s="196" t="s">
        <v>372</v>
      </c>
    </row>
    <row r="21" spans="1:10" ht="48" customHeight="1">
      <c r="A21" s="197">
        <v>17</v>
      </c>
      <c r="B21" s="192" t="s">
        <v>189</v>
      </c>
      <c r="C21" s="193">
        <v>110</v>
      </c>
      <c r="D21" s="193">
        <v>30</v>
      </c>
      <c r="E21" s="193"/>
      <c r="F21" s="193"/>
      <c r="G21" s="198" t="s">
        <v>393</v>
      </c>
      <c r="H21" s="173">
        <v>43103</v>
      </c>
      <c r="I21" s="195">
        <v>6121</v>
      </c>
      <c r="J21" s="196" t="s">
        <v>372</v>
      </c>
    </row>
    <row r="22" spans="1:10" ht="37.5" customHeight="1">
      <c r="A22" s="197">
        <v>18</v>
      </c>
      <c r="B22" s="192" t="s">
        <v>190</v>
      </c>
      <c r="C22" s="193">
        <v>20</v>
      </c>
      <c r="D22" s="193">
        <v>20</v>
      </c>
      <c r="E22" s="193"/>
      <c r="F22" s="193"/>
      <c r="G22" s="198" t="s">
        <v>394</v>
      </c>
      <c r="H22" s="173">
        <v>43103</v>
      </c>
      <c r="I22" s="195">
        <v>6121</v>
      </c>
      <c r="J22" s="196" t="s">
        <v>372</v>
      </c>
    </row>
    <row r="23" spans="1:10" ht="36" customHeight="1">
      <c r="A23" s="199">
        <v>19</v>
      </c>
      <c r="B23" s="200" t="s">
        <v>224</v>
      </c>
      <c r="C23" s="201">
        <v>525</v>
      </c>
      <c r="D23" s="201">
        <v>171</v>
      </c>
      <c r="E23" s="201"/>
      <c r="F23" s="201"/>
      <c r="G23" s="205" t="s">
        <v>455</v>
      </c>
      <c r="H23" s="173">
        <v>43134</v>
      </c>
      <c r="I23" s="203">
        <v>6121</v>
      </c>
      <c r="J23" s="204" t="s">
        <v>372</v>
      </c>
    </row>
    <row r="24" spans="1:10" ht="36.75" customHeight="1">
      <c r="A24" s="40">
        <v>20</v>
      </c>
      <c r="B24" s="33" t="s">
        <v>215</v>
      </c>
      <c r="C24" s="36">
        <v>958</v>
      </c>
      <c r="D24" s="36">
        <v>958</v>
      </c>
      <c r="E24" s="36"/>
      <c r="F24" s="36"/>
      <c r="G24" s="110" t="s">
        <v>384</v>
      </c>
      <c r="H24" s="173">
        <v>43284</v>
      </c>
      <c r="I24" s="117">
        <v>6121</v>
      </c>
      <c r="J24" s="35" t="s">
        <v>372</v>
      </c>
    </row>
    <row r="25" spans="1:10" ht="34.5" customHeight="1">
      <c r="A25" s="40">
        <v>21</v>
      </c>
      <c r="B25" s="33" t="s">
        <v>355</v>
      </c>
      <c r="C25" s="36">
        <v>252</v>
      </c>
      <c r="D25" s="36">
        <v>252</v>
      </c>
      <c r="E25" s="36"/>
      <c r="F25" s="36"/>
      <c r="G25" s="11" t="s">
        <v>385</v>
      </c>
      <c r="H25" s="173">
        <v>43101</v>
      </c>
      <c r="I25" s="117">
        <v>6121</v>
      </c>
      <c r="J25" s="35" t="s">
        <v>372</v>
      </c>
    </row>
    <row r="26" spans="1:10" ht="56.25" customHeight="1">
      <c r="A26" s="40">
        <v>22</v>
      </c>
      <c r="B26" s="33" t="s">
        <v>219</v>
      </c>
      <c r="C26" s="36">
        <v>180</v>
      </c>
      <c r="D26" s="36">
        <v>180</v>
      </c>
      <c r="E26" s="36"/>
      <c r="F26" s="36"/>
      <c r="G26" s="11" t="s">
        <v>386</v>
      </c>
      <c r="H26" s="173">
        <v>43284</v>
      </c>
      <c r="I26" s="117">
        <v>6121</v>
      </c>
      <c r="J26" s="35" t="s">
        <v>372</v>
      </c>
    </row>
    <row r="27" spans="1:10" ht="45.75" customHeight="1">
      <c r="A27" s="40">
        <v>23</v>
      </c>
      <c r="B27" s="33" t="s">
        <v>220</v>
      </c>
      <c r="C27" s="36">
        <v>807</v>
      </c>
      <c r="D27" s="36">
        <v>807</v>
      </c>
      <c r="E27" s="36"/>
      <c r="F27" s="36"/>
      <c r="G27" s="11" t="s">
        <v>387</v>
      </c>
      <c r="H27" s="173">
        <v>43101</v>
      </c>
      <c r="I27" s="117">
        <v>6121</v>
      </c>
      <c r="J27" s="35" t="s">
        <v>372</v>
      </c>
    </row>
    <row r="28" spans="1:10" ht="32.25" customHeight="1">
      <c r="A28" s="40">
        <v>24</v>
      </c>
      <c r="B28" s="33" t="s">
        <v>227</v>
      </c>
      <c r="C28" s="36">
        <v>470</v>
      </c>
      <c r="D28" s="36">
        <v>470</v>
      </c>
      <c r="E28" s="36"/>
      <c r="F28" s="36"/>
      <c r="G28" s="11" t="s">
        <v>388</v>
      </c>
      <c r="H28" s="174" t="s">
        <v>311</v>
      </c>
      <c r="I28" s="117">
        <v>6121</v>
      </c>
      <c r="J28" s="35" t="s">
        <v>372</v>
      </c>
    </row>
    <row r="29" spans="1:10" ht="30.75" customHeight="1">
      <c r="A29" s="40">
        <v>25</v>
      </c>
      <c r="B29" s="33" t="s">
        <v>154</v>
      </c>
      <c r="C29" s="36">
        <v>226</v>
      </c>
      <c r="D29" s="36">
        <v>226</v>
      </c>
      <c r="E29" s="36"/>
      <c r="F29" s="36"/>
      <c r="G29" s="33" t="s">
        <v>89</v>
      </c>
      <c r="H29" s="173">
        <v>43284</v>
      </c>
      <c r="I29" s="117">
        <v>6121</v>
      </c>
      <c r="J29" s="35" t="s">
        <v>372</v>
      </c>
    </row>
    <row r="30" spans="1:10" ht="47.25" customHeight="1">
      <c r="A30" s="197">
        <v>26</v>
      </c>
      <c r="B30" s="192" t="s">
        <v>182</v>
      </c>
      <c r="C30" s="193">
        <v>458</v>
      </c>
      <c r="D30" s="193">
        <v>455</v>
      </c>
      <c r="E30" s="193"/>
      <c r="F30" s="193"/>
      <c r="G30" s="192" t="s">
        <v>12</v>
      </c>
      <c r="H30" s="173">
        <v>43103</v>
      </c>
      <c r="I30" s="195">
        <v>6121</v>
      </c>
      <c r="J30" s="196" t="s">
        <v>372</v>
      </c>
    </row>
    <row r="31" spans="1:10" ht="41.25" customHeight="1">
      <c r="A31" s="197">
        <v>27</v>
      </c>
      <c r="B31" s="192" t="s">
        <v>184</v>
      </c>
      <c r="C31" s="193">
        <v>774</v>
      </c>
      <c r="D31" s="193">
        <v>140</v>
      </c>
      <c r="E31" s="193"/>
      <c r="F31" s="193">
        <v>300</v>
      </c>
      <c r="G31" s="192" t="s">
        <v>6</v>
      </c>
      <c r="H31" s="173">
        <v>43103</v>
      </c>
      <c r="I31" s="195">
        <v>6121</v>
      </c>
      <c r="J31" s="196" t="s">
        <v>372</v>
      </c>
    </row>
    <row r="32" spans="1:10" ht="39" customHeight="1">
      <c r="A32" s="197">
        <v>28</v>
      </c>
      <c r="B32" s="192" t="s">
        <v>185</v>
      </c>
      <c r="C32" s="193">
        <v>50</v>
      </c>
      <c r="D32" s="193">
        <v>50</v>
      </c>
      <c r="E32" s="193"/>
      <c r="F32" s="193"/>
      <c r="G32" s="192" t="s">
        <v>65</v>
      </c>
      <c r="H32" s="173">
        <v>43103</v>
      </c>
      <c r="I32" s="195">
        <v>6121</v>
      </c>
      <c r="J32" s="196" t="s">
        <v>372</v>
      </c>
    </row>
    <row r="33" spans="1:10" ht="35.25" customHeight="1">
      <c r="A33" s="197">
        <v>29</v>
      </c>
      <c r="B33" s="192" t="s">
        <v>186</v>
      </c>
      <c r="C33" s="193">
        <v>665.5</v>
      </c>
      <c r="D33" s="193">
        <v>424</v>
      </c>
      <c r="E33" s="193"/>
      <c r="F33" s="193"/>
      <c r="G33" s="192" t="s">
        <v>71</v>
      </c>
      <c r="H33" s="173">
        <v>43103</v>
      </c>
      <c r="I33" s="195">
        <v>6121</v>
      </c>
      <c r="J33" s="196" t="s">
        <v>372</v>
      </c>
    </row>
    <row r="34" spans="1:10" ht="42.75" customHeight="1">
      <c r="A34" s="197">
        <v>30</v>
      </c>
      <c r="B34" s="192" t="s">
        <v>191</v>
      </c>
      <c r="C34" s="193">
        <v>477</v>
      </c>
      <c r="D34" s="193">
        <v>325</v>
      </c>
      <c r="E34" s="193"/>
      <c r="F34" s="193"/>
      <c r="G34" s="198" t="s">
        <v>419</v>
      </c>
      <c r="H34" s="173">
        <v>43103</v>
      </c>
      <c r="I34" s="195">
        <v>6121</v>
      </c>
      <c r="J34" s="196" t="s">
        <v>372</v>
      </c>
    </row>
    <row r="35" spans="1:10" ht="39.75" customHeight="1">
      <c r="A35" s="197">
        <v>31</v>
      </c>
      <c r="B35" s="192" t="s">
        <v>193</v>
      </c>
      <c r="C35" s="193">
        <v>280</v>
      </c>
      <c r="D35" s="193">
        <v>60</v>
      </c>
      <c r="E35" s="193"/>
      <c r="F35" s="193"/>
      <c r="G35" s="198" t="s">
        <v>445</v>
      </c>
      <c r="H35" s="173">
        <v>43103</v>
      </c>
      <c r="I35" s="195">
        <v>6121</v>
      </c>
      <c r="J35" s="196" t="s">
        <v>372</v>
      </c>
    </row>
    <row r="36" spans="1:10" ht="36.75" customHeight="1">
      <c r="A36" s="197">
        <v>32</v>
      </c>
      <c r="B36" s="192" t="s">
        <v>194</v>
      </c>
      <c r="C36" s="193">
        <v>50</v>
      </c>
      <c r="D36" s="193">
        <v>50</v>
      </c>
      <c r="E36" s="193"/>
      <c r="F36" s="193"/>
      <c r="G36" s="198" t="s">
        <v>446</v>
      </c>
      <c r="H36" s="173">
        <v>43103</v>
      </c>
      <c r="I36" s="195">
        <v>6121</v>
      </c>
      <c r="J36" s="196" t="s">
        <v>372</v>
      </c>
    </row>
    <row r="37" spans="1:10" ht="32.25" customHeight="1">
      <c r="A37" s="197">
        <v>33</v>
      </c>
      <c r="B37" s="192" t="s">
        <v>176</v>
      </c>
      <c r="C37" s="193">
        <v>194</v>
      </c>
      <c r="D37" s="193">
        <v>154</v>
      </c>
      <c r="E37" s="193"/>
      <c r="F37" s="193"/>
      <c r="G37" s="198" t="s">
        <v>13</v>
      </c>
      <c r="H37" s="173">
        <v>43103</v>
      </c>
      <c r="I37" s="195">
        <v>6121</v>
      </c>
      <c r="J37" s="196" t="s">
        <v>372</v>
      </c>
    </row>
    <row r="38" spans="1:10" ht="36.75" customHeight="1">
      <c r="A38" s="197">
        <v>34</v>
      </c>
      <c r="B38" s="192" t="s">
        <v>197</v>
      </c>
      <c r="C38" s="193">
        <v>180</v>
      </c>
      <c r="D38" s="193">
        <v>120</v>
      </c>
      <c r="E38" s="193"/>
      <c r="F38" s="193"/>
      <c r="G38" s="198" t="s">
        <v>14</v>
      </c>
      <c r="H38" s="173">
        <v>43103</v>
      </c>
      <c r="I38" s="195">
        <v>6121</v>
      </c>
      <c r="J38" s="196" t="s">
        <v>372</v>
      </c>
    </row>
    <row r="39" spans="1:10" ht="36.75" customHeight="1">
      <c r="A39" s="197">
        <v>35</v>
      </c>
      <c r="B39" s="192" t="s">
        <v>195</v>
      </c>
      <c r="C39" s="193">
        <v>130</v>
      </c>
      <c r="D39" s="193">
        <v>55</v>
      </c>
      <c r="E39" s="193"/>
      <c r="F39" s="193"/>
      <c r="G39" s="198" t="s">
        <v>15</v>
      </c>
      <c r="H39" s="173">
        <v>43103</v>
      </c>
      <c r="I39" s="195">
        <v>6121</v>
      </c>
      <c r="J39" s="196" t="s">
        <v>372</v>
      </c>
    </row>
    <row r="40" spans="1:10" ht="36.75" customHeight="1">
      <c r="A40" s="197">
        <v>36</v>
      </c>
      <c r="B40" s="192" t="s">
        <v>192</v>
      </c>
      <c r="C40" s="193">
        <v>356</v>
      </c>
      <c r="D40" s="193">
        <v>250</v>
      </c>
      <c r="E40" s="193"/>
      <c r="F40" s="193"/>
      <c r="G40" s="198" t="s">
        <v>16</v>
      </c>
      <c r="H40" s="173">
        <v>43103</v>
      </c>
      <c r="I40" s="195">
        <v>6121</v>
      </c>
      <c r="J40" s="196" t="s">
        <v>372</v>
      </c>
    </row>
    <row r="41" spans="1:10" ht="36.75" customHeight="1">
      <c r="A41" s="40">
        <v>37</v>
      </c>
      <c r="B41" s="33" t="s">
        <v>155</v>
      </c>
      <c r="C41" s="36">
        <v>135</v>
      </c>
      <c r="D41" s="36">
        <v>51</v>
      </c>
      <c r="E41" s="36"/>
      <c r="F41" s="36"/>
      <c r="G41" s="33" t="s">
        <v>447</v>
      </c>
      <c r="H41" s="173">
        <v>43134</v>
      </c>
      <c r="I41" s="117">
        <v>6121</v>
      </c>
      <c r="J41" s="35" t="s">
        <v>372</v>
      </c>
    </row>
    <row r="42" spans="1:10" ht="34.5" customHeight="1">
      <c r="A42" s="199">
        <v>38</v>
      </c>
      <c r="B42" s="200" t="s">
        <v>241</v>
      </c>
      <c r="C42" s="201">
        <v>140</v>
      </c>
      <c r="D42" s="201">
        <v>140</v>
      </c>
      <c r="E42" s="201"/>
      <c r="F42" s="201"/>
      <c r="G42" s="200" t="s">
        <v>66</v>
      </c>
      <c r="H42" s="173">
        <v>43134</v>
      </c>
      <c r="I42" s="203">
        <v>6121</v>
      </c>
      <c r="J42" s="204" t="s">
        <v>372</v>
      </c>
    </row>
    <row r="43" spans="1:10" ht="48" customHeight="1">
      <c r="A43" s="199">
        <v>39</v>
      </c>
      <c r="B43" s="200" t="s">
        <v>187</v>
      </c>
      <c r="C43" s="201">
        <v>159</v>
      </c>
      <c r="D43" s="201">
        <v>23</v>
      </c>
      <c r="E43" s="201"/>
      <c r="F43" s="201"/>
      <c r="G43" s="200" t="s">
        <v>17</v>
      </c>
      <c r="H43" s="173">
        <v>43134</v>
      </c>
      <c r="I43" s="203">
        <v>6121</v>
      </c>
      <c r="J43" s="204" t="s">
        <v>372</v>
      </c>
    </row>
    <row r="44" spans="1:10" ht="46.5" customHeight="1">
      <c r="A44" s="40">
        <v>40</v>
      </c>
      <c r="B44" s="33" t="s">
        <v>229</v>
      </c>
      <c r="C44" s="36">
        <v>470</v>
      </c>
      <c r="D44" s="36">
        <v>282</v>
      </c>
      <c r="E44" s="36"/>
      <c r="F44" s="36"/>
      <c r="G44" s="33" t="s">
        <v>22</v>
      </c>
      <c r="H44" s="173">
        <v>43134</v>
      </c>
      <c r="I44" s="117">
        <v>6121</v>
      </c>
      <c r="J44" s="35" t="s">
        <v>372</v>
      </c>
    </row>
    <row r="45" spans="1:10" ht="48" customHeight="1">
      <c r="A45" s="199">
        <v>41</v>
      </c>
      <c r="B45" s="200" t="s">
        <v>230</v>
      </c>
      <c r="C45" s="201">
        <v>129</v>
      </c>
      <c r="D45" s="201">
        <v>22</v>
      </c>
      <c r="E45" s="201"/>
      <c r="F45" s="201"/>
      <c r="G45" s="205" t="s">
        <v>448</v>
      </c>
      <c r="H45" s="173">
        <v>43134</v>
      </c>
      <c r="I45" s="203">
        <v>6121</v>
      </c>
      <c r="J45" s="204" t="s">
        <v>372</v>
      </c>
    </row>
    <row r="46" spans="1:10" ht="57.75" customHeight="1">
      <c r="A46" s="40">
        <v>42</v>
      </c>
      <c r="B46" s="46" t="s">
        <v>213</v>
      </c>
      <c r="C46" s="34">
        <v>294</v>
      </c>
      <c r="D46" s="34">
        <v>98</v>
      </c>
      <c r="E46" s="34"/>
      <c r="F46" s="34"/>
      <c r="G46" s="111" t="s">
        <v>395</v>
      </c>
      <c r="H46" s="173">
        <v>43134</v>
      </c>
      <c r="I46" s="117">
        <v>6121</v>
      </c>
      <c r="J46" s="35" t="s">
        <v>372</v>
      </c>
    </row>
    <row r="47" spans="1:10" ht="36" customHeight="1">
      <c r="A47" s="40">
        <v>43</v>
      </c>
      <c r="B47" s="33" t="s">
        <v>177</v>
      </c>
      <c r="C47" s="36">
        <v>911</v>
      </c>
      <c r="D47" s="36">
        <v>700</v>
      </c>
      <c r="E47" s="36"/>
      <c r="F47" s="36"/>
      <c r="G47" s="11" t="s">
        <v>0</v>
      </c>
      <c r="H47" s="173">
        <v>43284</v>
      </c>
      <c r="I47" s="117">
        <v>6121</v>
      </c>
      <c r="J47" s="35" t="s">
        <v>372</v>
      </c>
    </row>
    <row r="48" spans="1:10" ht="36" customHeight="1">
      <c r="A48" s="40">
        <v>44</v>
      </c>
      <c r="B48" s="33" t="s">
        <v>159</v>
      </c>
      <c r="C48" s="36">
        <v>527</v>
      </c>
      <c r="D48" s="36">
        <v>205</v>
      </c>
      <c r="E48" s="36"/>
      <c r="F48" s="36"/>
      <c r="G48" s="11" t="s">
        <v>414</v>
      </c>
      <c r="H48" s="173">
        <v>43162</v>
      </c>
      <c r="I48" s="117">
        <v>6121</v>
      </c>
      <c r="J48" s="35" t="s">
        <v>372</v>
      </c>
    </row>
    <row r="49" spans="1:10" ht="59.25" customHeight="1">
      <c r="A49" s="199">
        <v>45</v>
      </c>
      <c r="B49" s="200" t="s">
        <v>178</v>
      </c>
      <c r="C49" s="201">
        <v>190</v>
      </c>
      <c r="D49" s="201">
        <v>143</v>
      </c>
      <c r="E49" s="201"/>
      <c r="F49" s="201"/>
      <c r="G49" s="205" t="s">
        <v>449</v>
      </c>
      <c r="H49" s="202">
        <v>43162</v>
      </c>
      <c r="I49" s="203">
        <v>6121</v>
      </c>
      <c r="J49" s="204" t="s">
        <v>372</v>
      </c>
    </row>
    <row r="50" spans="1:10" ht="33" customHeight="1">
      <c r="A50" s="40">
        <v>46</v>
      </c>
      <c r="B50" s="33" t="s">
        <v>228</v>
      </c>
      <c r="C50" s="36">
        <v>724</v>
      </c>
      <c r="D50" s="36">
        <v>121</v>
      </c>
      <c r="E50" s="36"/>
      <c r="F50" s="36"/>
      <c r="G50" s="11" t="s">
        <v>396</v>
      </c>
      <c r="H50" s="173">
        <v>43103</v>
      </c>
      <c r="I50" s="117">
        <v>6121</v>
      </c>
      <c r="J50" s="35" t="s">
        <v>372</v>
      </c>
    </row>
    <row r="51" spans="1:10" ht="24.75" customHeight="1">
      <c r="A51" s="40">
        <v>47</v>
      </c>
      <c r="B51" s="33" t="s">
        <v>163</v>
      </c>
      <c r="C51" s="36">
        <v>315</v>
      </c>
      <c r="D51" s="36">
        <v>315</v>
      </c>
      <c r="E51" s="36"/>
      <c r="F51" s="36"/>
      <c r="G51" s="11" t="s">
        <v>415</v>
      </c>
      <c r="H51" s="173">
        <v>43284</v>
      </c>
      <c r="I51" s="117">
        <v>6121</v>
      </c>
      <c r="J51" s="35" t="s">
        <v>372</v>
      </c>
    </row>
    <row r="52" spans="1:10" ht="45" customHeight="1">
      <c r="A52" s="40">
        <v>48</v>
      </c>
      <c r="B52" s="33" t="s">
        <v>172</v>
      </c>
      <c r="C52" s="36">
        <v>458</v>
      </c>
      <c r="D52" s="36">
        <v>458</v>
      </c>
      <c r="E52" s="36"/>
      <c r="F52" s="36"/>
      <c r="G52" s="11" t="s">
        <v>392</v>
      </c>
      <c r="H52" s="174" t="s">
        <v>311</v>
      </c>
      <c r="I52" s="117">
        <v>6121</v>
      </c>
      <c r="J52" s="35" t="s">
        <v>372</v>
      </c>
    </row>
    <row r="53" spans="1:10" ht="24.75" customHeight="1">
      <c r="A53" s="40">
        <v>49</v>
      </c>
      <c r="B53" s="33" t="s">
        <v>175</v>
      </c>
      <c r="C53" s="36">
        <v>838</v>
      </c>
      <c r="D53" s="36">
        <v>26</v>
      </c>
      <c r="E53" s="36"/>
      <c r="F53" s="36"/>
      <c r="G53" s="33" t="s">
        <v>18</v>
      </c>
      <c r="H53" s="173">
        <v>43103</v>
      </c>
      <c r="I53" s="117">
        <v>6121</v>
      </c>
      <c r="J53" s="35" t="s">
        <v>372</v>
      </c>
    </row>
    <row r="54" spans="1:10" ht="35.25" customHeight="1">
      <c r="A54" s="40">
        <v>50</v>
      </c>
      <c r="B54" s="33" t="s">
        <v>232</v>
      </c>
      <c r="C54" s="36">
        <v>175</v>
      </c>
      <c r="D54" s="36">
        <v>175</v>
      </c>
      <c r="E54" s="36"/>
      <c r="F54" s="36"/>
      <c r="G54" s="11" t="s">
        <v>397</v>
      </c>
      <c r="H54" s="173">
        <v>43103</v>
      </c>
      <c r="I54" s="117">
        <v>6121</v>
      </c>
      <c r="J54" s="35" t="s">
        <v>372</v>
      </c>
    </row>
    <row r="55" spans="1:10" ht="45">
      <c r="A55" s="197">
        <v>51</v>
      </c>
      <c r="B55" s="192" t="s">
        <v>180</v>
      </c>
      <c r="C55" s="193">
        <v>1000</v>
      </c>
      <c r="D55" s="193">
        <v>729</v>
      </c>
      <c r="E55" s="193"/>
      <c r="F55" s="193"/>
      <c r="G55" s="192" t="s">
        <v>450</v>
      </c>
      <c r="H55" s="173">
        <v>43134</v>
      </c>
      <c r="I55" s="195">
        <v>6121</v>
      </c>
      <c r="J55" s="196" t="s">
        <v>372</v>
      </c>
    </row>
    <row r="56" spans="1:10" ht="37.5" customHeight="1">
      <c r="A56" s="199">
        <v>52</v>
      </c>
      <c r="B56" s="200" t="s">
        <v>214</v>
      </c>
      <c r="C56" s="201">
        <v>318</v>
      </c>
      <c r="D56" s="201">
        <v>130</v>
      </c>
      <c r="E56" s="201"/>
      <c r="F56" s="201"/>
      <c r="G56" s="206" t="s">
        <v>398</v>
      </c>
      <c r="H56" s="173">
        <v>43103</v>
      </c>
      <c r="I56" s="203">
        <v>6121</v>
      </c>
      <c r="J56" s="204" t="s">
        <v>372</v>
      </c>
    </row>
    <row r="57" spans="1:10" ht="36" customHeight="1">
      <c r="A57" s="40">
        <v>53</v>
      </c>
      <c r="B57" s="33" t="s">
        <v>217</v>
      </c>
      <c r="C57" s="36">
        <v>110</v>
      </c>
      <c r="D57" s="36">
        <v>110</v>
      </c>
      <c r="E57" s="36"/>
      <c r="F57" s="36"/>
      <c r="G57" s="111" t="s">
        <v>399</v>
      </c>
      <c r="H57" s="174" t="s">
        <v>311</v>
      </c>
      <c r="I57" s="117">
        <v>6121</v>
      </c>
      <c r="J57" s="35" t="s">
        <v>372</v>
      </c>
    </row>
    <row r="58" spans="1:10" ht="29.25" customHeight="1">
      <c r="A58" s="199">
        <v>54</v>
      </c>
      <c r="B58" s="200" t="s">
        <v>183</v>
      </c>
      <c r="C58" s="201">
        <v>177</v>
      </c>
      <c r="D58" s="201">
        <v>105</v>
      </c>
      <c r="E58" s="201"/>
      <c r="F58" s="201"/>
      <c r="G58" s="205" t="s">
        <v>401</v>
      </c>
      <c r="H58" s="173">
        <v>43103</v>
      </c>
      <c r="I58" s="203">
        <v>6121</v>
      </c>
      <c r="J58" s="204" t="s">
        <v>372</v>
      </c>
    </row>
    <row r="59" spans="1:10" ht="28.5" customHeight="1">
      <c r="A59" s="40">
        <v>55</v>
      </c>
      <c r="B59" s="33" t="s">
        <v>156</v>
      </c>
      <c r="C59" s="36">
        <v>161</v>
      </c>
      <c r="D59" s="36">
        <v>161</v>
      </c>
      <c r="E59" s="36"/>
      <c r="F59" s="36"/>
      <c r="G59" s="33" t="s">
        <v>67</v>
      </c>
      <c r="H59" s="173">
        <v>43134</v>
      </c>
      <c r="I59" s="117">
        <v>6121</v>
      </c>
      <c r="J59" s="35" t="s">
        <v>372</v>
      </c>
    </row>
    <row r="60" spans="1:10" ht="47.25" customHeight="1">
      <c r="A60" s="199">
        <v>56</v>
      </c>
      <c r="B60" s="200" t="s">
        <v>160</v>
      </c>
      <c r="C60" s="201">
        <v>456</v>
      </c>
      <c r="D60" s="201">
        <v>456</v>
      </c>
      <c r="E60" s="201"/>
      <c r="F60" s="201"/>
      <c r="G60" s="200" t="s">
        <v>417</v>
      </c>
      <c r="H60" s="173">
        <v>43134</v>
      </c>
      <c r="I60" s="203">
        <v>6121</v>
      </c>
      <c r="J60" s="204" t="s">
        <v>372</v>
      </c>
    </row>
    <row r="61" spans="1:10" ht="29.25" customHeight="1">
      <c r="A61" s="40">
        <v>57</v>
      </c>
      <c r="B61" s="33" t="s">
        <v>158</v>
      </c>
      <c r="C61" s="36">
        <v>130</v>
      </c>
      <c r="D61" s="36">
        <v>130</v>
      </c>
      <c r="E61" s="36"/>
      <c r="F61" s="36"/>
      <c r="G61" s="33" t="s">
        <v>68</v>
      </c>
      <c r="H61" s="173">
        <v>43103</v>
      </c>
      <c r="I61" s="117">
        <v>6121</v>
      </c>
      <c r="J61" s="35" t="s">
        <v>372</v>
      </c>
    </row>
    <row r="62" spans="1:10" ht="36.75" customHeight="1">
      <c r="A62" s="40">
        <v>58</v>
      </c>
      <c r="B62" s="33" t="s">
        <v>231</v>
      </c>
      <c r="C62" s="36">
        <v>247</v>
      </c>
      <c r="D62" s="36">
        <v>71</v>
      </c>
      <c r="E62" s="36"/>
      <c r="F62" s="36"/>
      <c r="G62" s="11" t="s">
        <v>400</v>
      </c>
      <c r="H62" s="173">
        <v>43134</v>
      </c>
      <c r="I62" s="117">
        <v>6121</v>
      </c>
      <c r="J62" s="35" t="s">
        <v>372</v>
      </c>
    </row>
    <row r="63" spans="1:10" ht="48" customHeight="1">
      <c r="A63" s="197">
        <v>59</v>
      </c>
      <c r="B63" s="192" t="s">
        <v>196</v>
      </c>
      <c r="C63" s="193">
        <v>70</v>
      </c>
      <c r="D63" s="193">
        <v>70</v>
      </c>
      <c r="E63" s="193"/>
      <c r="F63" s="193"/>
      <c r="G63" s="198" t="s">
        <v>451</v>
      </c>
      <c r="H63" s="173">
        <v>43103</v>
      </c>
      <c r="I63" s="195">
        <v>6121</v>
      </c>
      <c r="J63" s="196" t="s">
        <v>372</v>
      </c>
    </row>
    <row r="64" spans="1:10" ht="36" customHeight="1">
      <c r="A64" s="40">
        <v>60</v>
      </c>
      <c r="B64" s="21" t="s">
        <v>273</v>
      </c>
      <c r="C64" s="103">
        <v>230</v>
      </c>
      <c r="D64" s="27">
        <v>230</v>
      </c>
      <c r="E64" s="27"/>
      <c r="F64" s="27"/>
      <c r="G64" s="11" t="s">
        <v>402</v>
      </c>
      <c r="H64" s="173">
        <v>43103</v>
      </c>
      <c r="I64" s="117">
        <v>6121</v>
      </c>
      <c r="J64" s="35" t="s">
        <v>372</v>
      </c>
    </row>
    <row r="65" spans="1:10" ht="33.75" customHeight="1">
      <c r="A65" s="197">
        <v>61</v>
      </c>
      <c r="B65" s="192" t="s">
        <v>48</v>
      </c>
      <c r="C65" s="193">
        <v>270</v>
      </c>
      <c r="D65" s="193">
        <v>270</v>
      </c>
      <c r="E65" s="193"/>
      <c r="F65" s="193"/>
      <c r="G65" s="192" t="s">
        <v>19</v>
      </c>
      <c r="H65" s="173">
        <v>43103</v>
      </c>
      <c r="I65" s="195">
        <v>6121</v>
      </c>
      <c r="J65" s="196" t="s">
        <v>372</v>
      </c>
    </row>
    <row r="66" spans="1:10" ht="47.25" customHeight="1">
      <c r="A66" s="40">
        <v>62</v>
      </c>
      <c r="B66" s="21" t="s">
        <v>403</v>
      </c>
      <c r="C66" s="27">
        <v>470</v>
      </c>
      <c r="D66" s="27">
        <v>470</v>
      </c>
      <c r="E66" s="27"/>
      <c r="F66" s="27"/>
      <c r="G66" s="11" t="s">
        <v>404</v>
      </c>
      <c r="H66" s="173">
        <v>43103</v>
      </c>
      <c r="I66" s="117">
        <v>6121</v>
      </c>
      <c r="J66" s="35" t="s">
        <v>372</v>
      </c>
    </row>
    <row r="67" spans="1:10" ht="35.25" customHeight="1">
      <c r="A67" s="40">
        <v>63</v>
      </c>
      <c r="B67" s="11" t="s">
        <v>234</v>
      </c>
      <c r="C67" s="12">
        <v>350</v>
      </c>
      <c r="D67" s="12">
        <v>292</v>
      </c>
      <c r="E67" s="27"/>
      <c r="F67" s="27"/>
      <c r="G67" s="11" t="s">
        <v>389</v>
      </c>
      <c r="H67" s="175">
        <v>43103</v>
      </c>
      <c r="I67" s="117">
        <v>6121</v>
      </c>
      <c r="J67" s="35" t="s">
        <v>372</v>
      </c>
    </row>
    <row r="68" spans="1:10" ht="47.25" customHeight="1">
      <c r="A68" s="40">
        <v>64</v>
      </c>
      <c r="B68" s="21" t="s">
        <v>161</v>
      </c>
      <c r="C68" s="36">
        <v>842</v>
      </c>
      <c r="D68" s="36">
        <v>170</v>
      </c>
      <c r="E68" s="36"/>
      <c r="F68" s="36"/>
      <c r="G68" s="139" t="s">
        <v>416</v>
      </c>
      <c r="H68" s="173">
        <v>43103</v>
      </c>
      <c r="I68" s="35">
        <v>6121</v>
      </c>
      <c r="J68" s="35" t="s">
        <v>372</v>
      </c>
    </row>
    <row r="69" spans="1:10" ht="47.25" customHeight="1">
      <c r="A69" s="40">
        <v>65</v>
      </c>
      <c r="B69" s="21" t="s">
        <v>162</v>
      </c>
      <c r="C69" s="36">
        <v>827</v>
      </c>
      <c r="D69" s="36">
        <v>215</v>
      </c>
      <c r="E69" s="36"/>
      <c r="F69" s="36"/>
      <c r="G69" s="139" t="s">
        <v>416</v>
      </c>
      <c r="H69" s="173">
        <v>43103</v>
      </c>
      <c r="I69" s="35">
        <v>6121</v>
      </c>
      <c r="J69" s="35" t="s">
        <v>372</v>
      </c>
    </row>
    <row r="70" spans="1:8" ht="15" customHeight="1">
      <c r="A70" s="140" t="s">
        <v>132</v>
      </c>
      <c r="B70" s="129"/>
      <c r="C70" s="104"/>
      <c r="D70" s="105">
        <f>SUM(D5:D69)</f>
        <v>22931</v>
      </c>
      <c r="E70" s="105">
        <f>SUM(E5:E69)</f>
        <v>0</v>
      </c>
      <c r="F70" s="105">
        <f>SUM(F5:F69)</f>
        <v>300</v>
      </c>
      <c r="H70" s="176"/>
    </row>
    <row r="82" spans="1:8" ht="15">
      <c r="A82"/>
      <c r="B82"/>
      <c r="C82"/>
      <c r="D82"/>
      <c r="E82"/>
      <c r="F82"/>
      <c r="H82" s="177"/>
    </row>
  </sheetData>
  <sheetProtection/>
  <autoFilter ref="A4:F70"/>
  <mergeCells count="2">
    <mergeCell ref="A1:J1"/>
    <mergeCell ref="A2:J2"/>
  </mergeCells>
  <printOptions/>
  <pageMargins left="0.31496062992125984" right="0.31496062992125984" top="0.984251968503937" bottom="0.7480314960629921" header="0.31496062992125984" footer="0.31496062992125984"/>
  <pageSetup firstPageNumber="2" useFirstPageNumber="1" fitToHeight="0" fitToWidth="1" horizontalDpi="600" verticalDpi="600" orientation="landscape" paperSize="9" scale="93" r:id="rId1"/>
  <headerFooter alignWithMargins="0">
    <oddHeader>&amp;C&amp;"Arial,Tučné"&amp;12Schválený rozpočet SMOl na rok 2019 - kapitálové výdaje a opravy nad 2 mil. Kč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6">
      <selection activeCell="K19" sqref="K19"/>
    </sheetView>
  </sheetViews>
  <sheetFormatPr defaultColWidth="9.140625" defaultRowHeight="15"/>
  <cols>
    <col min="1" max="1" width="2.8515625" style="10" customWidth="1"/>
    <col min="2" max="2" width="25.140625" style="4" customWidth="1"/>
    <col min="3" max="3" width="9.7109375" style="9" customWidth="1"/>
    <col min="4" max="4" width="8.7109375" style="9" customWidth="1"/>
    <col min="5" max="6" width="9.7109375" style="9" customWidth="1"/>
    <col min="7" max="7" width="60.7109375" style="138" customWidth="1"/>
    <col min="8" max="8" width="7.140625" style="171" customWidth="1"/>
    <col min="9" max="9" width="7.7109375" style="116" customWidth="1"/>
    <col min="10" max="10" width="10.00390625" style="136" customWidth="1"/>
  </cols>
  <sheetData>
    <row r="1" spans="1:9" ht="15" customHeight="1">
      <c r="A1" s="217" t="s">
        <v>126</v>
      </c>
      <c r="B1" s="217"/>
      <c r="C1" s="217"/>
      <c r="D1" s="217"/>
      <c r="E1" s="217"/>
      <c r="F1" s="217"/>
      <c r="G1" s="217"/>
      <c r="H1" s="217"/>
      <c r="I1" s="217"/>
    </row>
    <row r="2" spans="1:9" ht="15" customHeight="1">
      <c r="A2" s="218" t="s">
        <v>222</v>
      </c>
      <c r="B2" s="218"/>
      <c r="C2" s="218"/>
      <c r="D2" s="218"/>
      <c r="E2" s="218"/>
      <c r="F2" s="218"/>
      <c r="G2" s="218"/>
      <c r="H2" s="218"/>
      <c r="I2" s="218"/>
    </row>
    <row r="3" spans="1:9" ht="15">
      <c r="A3" s="219" t="s">
        <v>117</v>
      </c>
      <c r="B3" s="219"/>
      <c r="C3" s="219"/>
      <c r="D3" s="219"/>
      <c r="E3" s="219"/>
      <c r="F3" s="219"/>
      <c r="G3" s="219"/>
      <c r="H3" s="219"/>
      <c r="I3" s="219"/>
    </row>
    <row r="4" spans="1:10" ht="39.75" customHeight="1">
      <c r="A4" s="65" t="s">
        <v>118</v>
      </c>
      <c r="B4" s="65" t="s">
        <v>141</v>
      </c>
      <c r="C4" s="64" t="s">
        <v>119</v>
      </c>
      <c r="D4" s="64" t="s">
        <v>147</v>
      </c>
      <c r="E4" s="64" t="s">
        <v>150</v>
      </c>
      <c r="F4" s="64" t="s">
        <v>149</v>
      </c>
      <c r="G4" s="65" t="s">
        <v>300</v>
      </c>
      <c r="H4" s="172" t="s">
        <v>152</v>
      </c>
      <c r="I4" s="115" t="s">
        <v>354</v>
      </c>
      <c r="J4" s="65" t="s">
        <v>5</v>
      </c>
    </row>
    <row r="5" spans="1:10" ht="26.25" customHeight="1">
      <c r="A5" s="40">
        <v>1</v>
      </c>
      <c r="B5" s="21" t="s">
        <v>250</v>
      </c>
      <c r="C5" s="27">
        <f>OKR!C27</f>
        <v>9422</v>
      </c>
      <c r="D5" s="27">
        <f>OKR!C27</f>
        <v>9422</v>
      </c>
      <c r="E5" s="27"/>
      <c r="F5" s="27"/>
      <c r="G5" s="21" t="s">
        <v>252</v>
      </c>
      <c r="H5" s="178"/>
      <c r="I5" s="117">
        <v>6119</v>
      </c>
      <c r="J5" s="40" t="s">
        <v>422</v>
      </c>
    </row>
    <row r="6" spans="1:10" ht="24" customHeight="1">
      <c r="A6" s="40">
        <v>2</v>
      </c>
      <c r="B6" s="21" t="s">
        <v>272</v>
      </c>
      <c r="C6" s="27">
        <v>400</v>
      </c>
      <c r="D6" s="27">
        <v>400</v>
      </c>
      <c r="E6" s="27"/>
      <c r="F6" s="27"/>
      <c r="G6" s="21" t="s">
        <v>24</v>
      </c>
      <c r="H6" s="173">
        <v>43193</v>
      </c>
      <c r="I6" s="117">
        <v>6121</v>
      </c>
      <c r="J6" s="37" t="s">
        <v>372</v>
      </c>
    </row>
    <row r="7" spans="1:10" ht="41.25" customHeight="1">
      <c r="A7" s="40">
        <v>3</v>
      </c>
      <c r="B7" s="21" t="s">
        <v>364</v>
      </c>
      <c r="C7" s="27">
        <v>400</v>
      </c>
      <c r="D7" s="27">
        <v>400</v>
      </c>
      <c r="E7" s="27"/>
      <c r="F7" s="27"/>
      <c r="G7" s="21" t="s">
        <v>405</v>
      </c>
      <c r="H7" s="179" t="s">
        <v>311</v>
      </c>
      <c r="I7" s="117">
        <v>6121</v>
      </c>
      <c r="J7" s="37" t="s">
        <v>372</v>
      </c>
    </row>
    <row r="8" spans="1:10" ht="45.75" customHeight="1">
      <c r="A8" s="40">
        <v>4</v>
      </c>
      <c r="B8" s="11" t="s">
        <v>167</v>
      </c>
      <c r="C8" s="12">
        <v>450</v>
      </c>
      <c r="D8" s="12">
        <v>450</v>
      </c>
      <c r="E8" s="12"/>
      <c r="F8" s="12"/>
      <c r="G8" s="137" t="s">
        <v>406</v>
      </c>
      <c r="H8" s="173">
        <v>43162</v>
      </c>
      <c r="I8" s="117">
        <v>6121</v>
      </c>
      <c r="J8" s="37" t="s">
        <v>372</v>
      </c>
    </row>
    <row r="9" spans="1:10" ht="45.75" customHeight="1">
      <c r="A9" s="199">
        <v>5</v>
      </c>
      <c r="B9" s="200" t="s">
        <v>249</v>
      </c>
      <c r="C9" s="201">
        <v>300</v>
      </c>
      <c r="D9" s="201">
        <v>300</v>
      </c>
      <c r="E9" s="201"/>
      <c r="F9" s="201"/>
      <c r="G9" s="207" t="s">
        <v>407</v>
      </c>
      <c r="H9" s="202">
        <v>43103</v>
      </c>
      <c r="I9" s="203">
        <v>6121</v>
      </c>
      <c r="J9" s="199" t="s">
        <v>420</v>
      </c>
    </row>
    <row r="10" spans="1:10" ht="56.25" customHeight="1">
      <c r="A10" s="40">
        <v>6</v>
      </c>
      <c r="B10" s="21" t="s">
        <v>408</v>
      </c>
      <c r="C10" s="27">
        <v>574</v>
      </c>
      <c r="D10" s="27">
        <v>574</v>
      </c>
      <c r="E10" s="36"/>
      <c r="F10" s="36"/>
      <c r="G10" s="137" t="s">
        <v>435</v>
      </c>
      <c r="H10" s="173">
        <v>43284</v>
      </c>
      <c r="I10" s="117">
        <v>6121</v>
      </c>
      <c r="J10" s="40" t="s">
        <v>420</v>
      </c>
    </row>
    <row r="11" spans="1:10" ht="37.5" customHeight="1">
      <c r="A11" s="197">
        <v>7</v>
      </c>
      <c r="B11" s="198" t="s">
        <v>246</v>
      </c>
      <c r="C11" s="208">
        <v>220</v>
      </c>
      <c r="D11" s="208">
        <v>220</v>
      </c>
      <c r="E11" s="208"/>
      <c r="F11" s="208"/>
      <c r="G11" s="209" t="s">
        <v>36</v>
      </c>
      <c r="H11" s="194">
        <v>43103</v>
      </c>
      <c r="I11" s="195">
        <v>6121</v>
      </c>
      <c r="J11" s="197" t="s">
        <v>420</v>
      </c>
    </row>
    <row r="12" spans="1:10" ht="46.5" customHeight="1">
      <c r="A12" s="199">
        <v>8</v>
      </c>
      <c r="B12" s="205" t="s">
        <v>245</v>
      </c>
      <c r="C12" s="210">
        <v>650</v>
      </c>
      <c r="D12" s="210">
        <v>650</v>
      </c>
      <c r="E12" s="210"/>
      <c r="F12" s="210"/>
      <c r="G12" s="207" t="s">
        <v>436</v>
      </c>
      <c r="H12" s="202">
        <v>43103</v>
      </c>
      <c r="I12" s="203">
        <v>6121</v>
      </c>
      <c r="J12" s="204" t="s">
        <v>421</v>
      </c>
    </row>
    <row r="13" spans="1:10" ht="34.5" customHeight="1">
      <c r="A13" s="199">
        <v>9</v>
      </c>
      <c r="B13" s="205" t="s">
        <v>218</v>
      </c>
      <c r="C13" s="210">
        <v>4700</v>
      </c>
      <c r="D13" s="201">
        <v>1500</v>
      </c>
      <c r="E13" s="210"/>
      <c r="F13" s="210"/>
      <c r="G13" s="211" t="s">
        <v>25</v>
      </c>
      <c r="H13" s="202">
        <v>43193</v>
      </c>
      <c r="I13" s="203">
        <v>6119</v>
      </c>
      <c r="J13" s="204" t="s">
        <v>422</v>
      </c>
    </row>
    <row r="14" spans="1:10" ht="57.75" customHeight="1">
      <c r="A14" s="40">
        <v>10</v>
      </c>
      <c r="B14" s="22" t="s">
        <v>256</v>
      </c>
      <c r="C14" s="23">
        <v>300</v>
      </c>
      <c r="D14" s="23">
        <v>300</v>
      </c>
      <c r="E14" s="23"/>
      <c r="F14" s="23"/>
      <c r="G14" s="137" t="s">
        <v>409</v>
      </c>
      <c r="H14" s="173">
        <v>43161</v>
      </c>
      <c r="I14" s="117">
        <v>6121</v>
      </c>
      <c r="J14" s="35" t="s">
        <v>372</v>
      </c>
    </row>
    <row r="15" spans="1:10" ht="69.75" customHeight="1">
      <c r="A15" s="40">
        <v>11</v>
      </c>
      <c r="B15" s="11" t="s">
        <v>322</v>
      </c>
      <c r="C15" s="12">
        <v>3000</v>
      </c>
      <c r="D15" s="12">
        <v>500</v>
      </c>
      <c r="E15" s="12"/>
      <c r="F15" s="12">
        <v>2500</v>
      </c>
      <c r="G15" s="137" t="s">
        <v>413</v>
      </c>
      <c r="H15" s="173">
        <v>43103</v>
      </c>
      <c r="I15" s="117">
        <v>6121</v>
      </c>
      <c r="J15" s="35" t="s">
        <v>372</v>
      </c>
    </row>
    <row r="16" spans="1:10" ht="46.5" customHeight="1">
      <c r="A16" s="40">
        <v>12</v>
      </c>
      <c r="B16" s="11" t="s">
        <v>229</v>
      </c>
      <c r="C16" s="12">
        <v>200</v>
      </c>
      <c r="D16" s="12">
        <v>200</v>
      </c>
      <c r="E16" s="12"/>
      <c r="F16" s="12"/>
      <c r="G16" s="33" t="s">
        <v>23</v>
      </c>
      <c r="H16" s="173">
        <v>43134</v>
      </c>
      <c r="I16" s="117">
        <v>6121</v>
      </c>
      <c r="J16" s="35" t="s">
        <v>372</v>
      </c>
    </row>
    <row r="17" spans="1:10" ht="39" customHeight="1">
      <c r="A17" s="40">
        <v>13</v>
      </c>
      <c r="B17" s="82" t="s">
        <v>299</v>
      </c>
      <c r="C17" s="58">
        <v>100</v>
      </c>
      <c r="D17" s="58">
        <v>100</v>
      </c>
      <c r="E17" s="58"/>
      <c r="F17" s="58"/>
      <c r="G17" s="137" t="s">
        <v>410</v>
      </c>
      <c r="H17" s="179" t="s">
        <v>311</v>
      </c>
      <c r="I17" s="117">
        <v>6121</v>
      </c>
      <c r="J17" s="35" t="s">
        <v>423</v>
      </c>
    </row>
    <row r="18" spans="1:10" ht="58.5" customHeight="1">
      <c r="A18" s="40">
        <v>14</v>
      </c>
      <c r="B18" s="21" t="s">
        <v>248</v>
      </c>
      <c r="C18" s="27">
        <v>300</v>
      </c>
      <c r="D18" s="27">
        <v>300</v>
      </c>
      <c r="E18" s="36"/>
      <c r="F18" s="36"/>
      <c r="G18" s="137" t="s">
        <v>411</v>
      </c>
      <c r="H18" s="173">
        <v>43103</v>
      </c>
      <c r="I18" s="117">
        <v>6121</v>
      </c>
      <c r="J18" s="35" t="s">
        <v>420</v>
      </c>
    </row>
    <row r="19" spans="1:10" ht="42" customHeight="1">
      <c r="A19" s="40">
        <v>15</v>
      </c>
      <c r="B19" s="21" t="s">
        <v>247</v>
      </c>
      <c r="C19" s="27">
        <v>300</v>
      </c>
      <c r="D19" s="27">
        <v>300</v>
      </c>
      <c r="E19" s="36"/>
      <c r="F19" s="36"/>
      <c r="G19" s="32" t="s">
        <v>21</v>
      </c>
      <c r="H19" s="173">
        <v>43162</v>
      </c>
      <c r="I19" s="117">
        <v>6121</v>
      </c>
      <c r="J19" s="35" t="s">
        <v>420</v>
      </c>
    </row>
    <row r="20" spans="1:10" ht="48" customHeight="1">
      <c r="A20" s="197">
        <v>16</v>
      </c>
      <c r="B20" s="198" t="s">
        <v>182</v>
      </c>
      <c r="C20" s="208">
        <v>1158</v>
      </c>
      <c r="D20" s="208">
        <v>400</v>
      </c>
      <c r="E20" s="208"/>
      <c r="F20" s="208">
        <v>300</v>
      </c>
      <c r="G20" s="212" t="s">
        <v>20</v>
      </c>
      <c r="H20" s="194">
        <v>43103</v>
      </c>
      <c r="I20" s="195">
        <v>6121</v>
      </c>
      <c r="J20" s="196" t="s">
        <v>420</v>
      </c>
    </row>
    <row r="21" spans="1:10" ht="37.5" customHeight="1">
      <c r="A21" s="197">
        <v>17</v>
      </c>
      <c r="B21" s="198" t="s">
        <v>46</v>
      </c>
      <c r="C21" s="208">
        <v>200</v>
      </c>
      <c r="D21" s="208">
        <v>200</v>
      </c>
      <c r="E21" s="208"/>
      <c r="F21" s="208"/>
      <c r="G21" s="209" t="s">
        <v>412</v>
      </c>
      <c r="H21" s="194">
        <v>43103</v>
      </c>
      <c r="I21" s="195">
        <v>6121</v>
      </c>
      <c r="J21" s="196" t="s">
        <v>420</v>
      </c>
    </row>
    <row r="22" spans="1:10" ht="28.5" customHeight="1">
      <c r="A22" s="197">
        <v>18</v>
      </c>
      <c r="B22" s="192" t="s">
        <v>40</v>
      </c>
      <c r="C22" s="208">
        <v>100</v>
      </c>
      <c r="D22" s="208">
        <v>100</v>
      </c>
      <c r="E22" s="208"/>
      <c r="F22" s="208">
        <v>300</v>
      </c>
      <c r="G22" s="209" t="s">
        <v>41</v>
      </c>
      <c r="H22" s="194">
        <v>43161</v>
      </c>
      <c r="I22" s="195">
        <v>6121</v>
      </c>
      <c r="J22" s="196" t="s">
        <v>428</v>
      </c>
    </row>
    <row r="23" spans="1:10" ht="49.5" customHeight="1">
      <c r="A23" s="40">
        <v>19</v>
      </c>
      <c r="B23" s="22" t="s">
        <v>244</v>
      </c>
      <c r="C23" s="23">
        <v>250</v>
      </c>
      <c r="D23" s="23">
        <v>250</v>
      </c>
      <c r="E23" s="23"/>
      <c r="F23" s="23"/>
      <c r="G23" s="33" t="s">
        <v>26</v>
      </c>
      <c r="H23" s="180">
        <v>43103</v>
      </c>
      <c r="I23" s="35">
        <v>6121</v>
      </c>
      <c r="J23" s="35" t="s">
        <v>421</v>
      </c>
    </row>
    <row r="24" spans="1:10" ht="34.5" customHeight="1">
      <c r="A24" s="40">
        <v>20</v>
      </c>
      <c r="B24" s="21" t="s">
        <v>38</v>
      </c>
      <c r="C24" s="27">
        <v>300</v>
      </c>
      <c r="D24" s="27">
        <v>300</v>
      </c>
      <c r="E24" s="27"/>
      <c r="F24" s="27"/>
      <c r="G24" s="33" t="s">
        <v>39</v>
      </c>
      <c r="H24" s="173">
        <v>43161</v>
      </c>
      <c r="I24" s="117">
        <v>6121</v>
      </c>
      <c r="J24" s="35" t="s">
        <v>372</v>
      </c>
    </row>
    <row r="25" spans="1:10" ht="35.25" customHeight="1">
      <c r="A25" s="40">
        <v>21</v>
      </c>
      <c r="B25" s="33" t="s">
        <v>233</v>
      </c>
      <c r="C25" s="36">
        <v>250</v>
      </c>
      <c r="D25" s="36">
        <v>250</v>
      </c>
      <c r="E25" s="36"/>
      <c r="F25" s="36"/>
      <c r="G25" s="33" t="s">
        <v>27</v>
      </c>
      <c r="H25" s="174" t="s">
        <v>311</v>
      </c>
      <c r="I25" s="117">
        <v>6121</v>
      </c>
      <c r="J25" s="35" t="s">
        <v>37</v>
      </c>
    </row>
    <row r="26" spans="1:10" ht="33.75" customHeight="1">
      <c r="A26" s="40">
        <v>22</v>
      </c>
      <c r="B26" s="21" t="s">
        <v>72</v>
      </c>
      <c r="C26" s="27">
        <v>100</v>
      </c>
      <c r="D26" s="27">
        <v>100</v>
      </c>
      <c r="E26" s="27"/>
      <c r="F26" s="27"/>
      <c r="G26" s="33" t="s">
        <v>28</v>
      </c>
      <c r="H26" s="173">
        <v>43103</v>
      </c>
      <c r="I26" s="117">
        <v>6121</v>
      </c>
      <c r="J26" s="35" t="s">
        <v>372</v>
      </c>
    </row>
    <row r="27" spans="1:6" ht="15">
      <c r="A27" s="130" t="s">
        <v>131</v>
      </c>
      <c r="B27" s="129"/>
      <c r="C27" s="131"/>
      <c r="D27" s="106">
        <f>SUM(D5:D26)</f>
        <v>17216</v>
      </c>
      <c r="E27" s="106">
        <f>SUM(E5:E26)</f>
        <v>0</v>
      </c>
      <c r="F27" s="106">
        <f>SUM(F5:F26)</f>
        <v>3100</v>
      </c>
    </row>
    <row r="29" ht="15">
      <c r="G29" s="33"/>
    </row>
  </sheetData>
  <sheetProtection/>
  <autoFilter ref="A4:F27"/>
  <mergeCells count="3">
    <mergeCell ref="A1:I1"/>
    <mergeCell ref="A2:I2"/>
    <mergeCell ref="A3:I3"/>
  </mergeCells>
  <printOptions/>
  <pageMargins left="0.31496062992125984" right="0.31496062992125984" top="0.984251968503937" bottom="0.7480314960629921" header="0.31496062992125984" footer="0.31496062992125984"/>
  <pageSetup firstPageNumber="9" useFirstPageNumber="1" fitToHeight="0" fitToWidth="1" horizontalDpi="600" verticalDpi="600" orientation="landscape" paperSize="9" scale="93" r:id="rId1"/>
  <headerFooter alignWithMargins="0">
    <oddHeader>&amp;C&amp;"Arial,Tučné"&amp;12Schválený rozpočet SMOl na rok 2019 - kapitálové výdaje a opravy nad 2 mil. Kč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workbookViewId="0" topLeftCell="A1">
      <selection activeCell="L2" sqref="L2"/>
    </sheetView>
  </sheetViews>
  <sheetFormatPr defaultColWidth="9.140625" defaultRowHeight="15"/>
  <cols>
    <col min="1" max="1" width="2.8515625" style="43" customWidth="1"/>
    <col min="2" max="2" width="25.140625" style="4" customWidth="1"/>
    <col min="3" max="3" width="9.7109375" style="9" customWidth="1"/>
    <col min="4" max="4" width="8.7109375" style="9" customWidth="1"/>
    <col min="5" max="7" width="9.7109375" style="45" customWidth="1"/>
    <col min="8" max="8" width="60.7109375" style="108" customWidth="1"/>
    <col min="9" max="9" width="7.140625" style="171" customWidth="1"/>
    <col min="10" max="10" width="7.7109375" style="116" customWidth="1"/>
    <col min="11" max="11" width="10.00390625" style="136" customWidth="1"/>
  </cols>
  <sheetData>
    <row r="1" spans="1:11" ht="15" customHeight="1">
      <c r="A1" s="215" t="s">
        <v>127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5" customHeight="1">
      <c r="A2" s="216" t="s">
        <v>275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7" ht="15">
      <c r="A3" s="42" t="s">
        <v>117</v>
      </c>
      <c r="B3" s="2"/>
      <c r="C3" s="6"/>
      <c r="D3" s="6"/>
      <c r="E3" s="141"/>
      <c r="F3" s="141"/>
      <c r="G3" s="141"/>
    </row>
    <row r="4" spans="1:11" ht="39.75" customHeight="1">
      <c r="A4" s="70" t="s">
        <v>118</v>
      </c>
      <c r="B4" s="65" t="s">
        <v>141</v>
      </c>
      <c r="C4" s="64" t="s">
        <v>119</v>
      </c>
      <c r="D4" s="64" t="s">
        <v>147</v>
      </c>
      <c r="E4" s="71" t="s">
        <v>150</v>
      </c>
      <c r="F4" s="71" t="s">
        <v>149</v>
      </c>
      <c r="G4" s="71" t="s">
        <v>49</v>
      </c>
      <c r="H4" s="65" t="s">
        <v>300</v>
      </c>
      <c r="I4" s="172" t="s">
        <v>152</v>
      </c>
      <c r="J4" s="115" t="s">
        <v>354</v>
      </c>
      <c r="K4" s="65" t="s">
        <v>5</v>
      </c>
    </row>
    <row r="5" spans="1:11" ht="36" customHeight="1">
      <c r="A5" s="40">
        <v>1</v>
      </c>
      <c r="B5" s="33" t="s">
        <v>226</v>
      </c>
      <c r="C5" s="36">
        <v>184000</v>
      </c>
      <c r="D5" s="36">
        <v>1000</v>
      </c>
      <c r="E5" s="36"/>
      <c r="F5" s="36">
        <f>C5-D5</f>
        <v>183000</v>
      </c>
      <c r="G5" s="27">
        <v>90000</v>
      </c>
      <c r="H5" s="33" t="s">
        <v>7</v>
      </c>
      <c r="I5" s="173">
        <v>43223</v>
      </c>
      <c r="J5" s="117">
        <v>6121</v>
      </c>
      <c r="K5" s="37" t="s">
        <v>372</v>
      </c>
    </row>
    <row r="6" spans="1:11" ht="33.75" customHeight="1">
      <c r="A6" s="47">
        <v>2</v>
      </c>
      <c r="B6" s="33" t="s">
        <v>174</v>
      </c>
      <c r="C6" s="34">
        <v>6700</v>
      </c>
      <c r="D6" s="34">
        <v>1000</v>
      </c>
      <c r="E6" s="36"/>
      <c r="F6" s="36">
        <f>C6-D6</f>
        <v>5700</v>
      </c>
      <c r="G6" s="27"/>
      <c r="H6" s="33" t="s">
        <v>1</v>
      </c>
      <c r="I6" s="168">
        <v>43103</v>
      </c>
      <c r="J6" s="117">
        <v>6121</v>
      </c>
      <c r="K6" s="37" t="s">
        <v>372</v>
      </c>
    </row>
    <row r="7" spans="1:11" ht="72" customHeight="1">
      <c r="A7" s="40">
        <v>3</v>
      </c>
      <c r="B7" s="21" t="s">
        <v>313</v>
      </c>
      <c r="C7" s="27">
        <v>54500</v>
      </c>
      <c r="D7" s="27">
        <v>50</v>
      </c>
      <c r="E7" s="27"/>
      <c r="F7" s="36">
        <f>C7-D7</f>
        <v>54450</v>
      </c>
      <c r="G7" s="27">
        <v>44000</v>
      </c>
      <c r="H7" s="33" t="s">
        <v>8</v>
      </c>
      <c r="I7" s="173">
        <v>43103</v>
      </c>
      <c r="J7" s="117">
        <v>6121</v>
      </c>
      <c r="K7" s="37" t="s">
        <v>425</v>
      </c>
    </row>
    <row r="8" spans="1:11" ht="59.25" customHeight="1">
      <c r="A8" s="204">
        <v>4</v>
      </c>
      <c r="B8" s="200" t="s">
        <v>168</v>
      </c>
      <c r="C8" s="201">
        <v>490000</v>
      </c>
      <c r="D8" s="201">
        <v>500</v>
      </c>
      <c r="E8" s="201"/>
      <c r="F8" s="201">
        <f>C8-D8</f>
        <v>489500</v>
      </c>
      <c r="G8" s="201">
        <v>175000</v>
      </c>
      <c r="H8" s="200" t="s">
        <v>74</v>
      </c>
      <c r="I8" s="173">
        <v>43103</v>
      </c>
      <c r="J8" s="203">
        <v>6121</v>
      </c>
      <c r="K8" s="199" t="s">
        <v>372</v>
      </c>
    </row>
    <row r="9" spans="1:11" ht="42.75" customHeight="1">
      <c r="A9" s="40">
        <v>5</v>
      </c>
      <c r="B9" s="33" t="s">
        <v>236</v>
      </c>
      <c r="C9" s="36">
        <v>12700</v>
      </c>
      <c r="D9" s="36">
        <v>12700</v>
      </c>
      <c r="E9" s="36"/>
      <c r="F9" s="36"/>
      <c r="G9" s="36"/>
      <c r="H9" s="33" t="s">
        <v>75</v>
      </c>
      <c r="I9" s="173">
        <v>43103</v>
      </c>
      <c r="J9" s="117">
        <v>6121</v>
      </c>
      <c r="K9" s="37" t="s">
        <v>372</v>
      </c>
    </row>
    <row r="10" spans="1:11" ht="38.25" customHeight="1">
      <c r="A10" s="47">
        <v>6</v>
      </c>
      <c r="B10" s="33" t="s">
        <v>254</v>
      </c>
      <c r="C10" s="36">
        <f>14000+1000</f>
        <v>15000</v>
      </c>
      <c r="D10" s="36">
        <f>14000+1000</f>
        <v>15000</v>
      </c>
      <c r="E10" s="36">
        <v>11700</v>
      </c>
      <c r="F10" s="36"/>
      <c r="G10" s="36"/>
      <c r="H10" s="33" t="s">
        <v>69</v>
      </c>
      <c r="I10" s="173">
        <v>43101</v>
      </c>
      <c r="J10" s="117">
        <v>6121</v>
      </c>
      <c r="K10" s="37" t="s">
        <v>372</v>
      </c>
    </row>
    <row r="11" spans="1:11" ht="38.25" customHeight="1">
      <c r="A11" s="40">
        <v>7</v>
      </c>
      <c r="B11" s="22" t="s">
        <v>253</v>
      </c>
      <c r="C11" s="23">
        <f>7000+500</f>
        <v>7500</v>
      </c>
      <c r="D11" s="23">
        <f>7000+500</f>
        <v>7500</v>
      </c>
      <c r="E11" s="27">
        <v>6100</v>
      </c>
      <c r="F11" s="36"/>
      <c r="G11" s="27"/>
      <c r="H11" s="33" t="s">
        <v>69</v>
      </c>
      <c r="I11" s="173">
        <v>43101</v>
      </c>
      <c r="J11" s="117">
        <v>6121</v>
      </c>
      <c r="K11" s="40" t="s">
        <v>426</v>
      </c>
    </row>
    <row r="12" spans="1:11" ht="47.25" customHeight="1">
      <c r="A12" s="196">
        <v>8</v>
      </c>
      <c r="B12" s="192" t="s">
        <v>188</v>
      </c>
      <c r="C12" s="193">
        <f>8240+660</f>
        <v>8900</v>
      </c>
      <c r="D12" s="193">
        <v>740</v>
      </c>
      <c r="E12" s="193"/>
      <c r="F12" s="193">
        <f>C12-D12</f>
        <v>8160</v>
      </c>
      <c r="G12" s="193"/>
      <c r="H12" s="192" t="s">
        <v>2</v>
      </c>
      <c r="I12" s="173">
        <v>43103</v>
      </c>
      <c r="J12" s="195">
        <v>6121</v>
      </c>
      <c r="K12" s="197" t="s">
        <v>372</v>
      </c>
    </row>
    <row r="13" spans="1:11" ht="34.5" customHeight="1">
      <c r="A13" s="40">
        <v>9</v>
      </c>
      <c r="B13" s="33" t="s">
        <v>235</v>
      </c>
      <c r="C13" s="36">
        <f>2200+300</f>
        <v>2500</v>
      </c>
      <c r="D13" s="36">
        <f>2200+300</f>
        <v>2500</v>
      </c>
      <c r="E13" s="36"/>
      <c r="F13" s="36"/>
      <c r="G13" s="36"/>
      <c r="H13" s="33" t="s">
        <v>76</v>
      </c>
      <c r="I13" s="173">
        <v>43134</v>
      </c>
      <c r="J13" s="117">
        <v>6121</v>
      </c>
      <c r="K13" s="37" t="s">
        <v>372</v>
      </c>
    </row>
    <row r="14" spans="1:11" ht="50.25" customHeight="1">
      <c r="A14" s="196">
        <v>10</v>
      </c>
      <c r="B14" s="198" t="s">
        <v>199</v>
      </c>
      <c r="C14" s="208">
        <v>5400</v>
      </c>
      <c r="D14" s="208">
        <v>5400</v>
      </c>
      <c r="E14" s="193">
        <v>4500</v>
      </c>
      <c r="F14" s="193"/>
      <c r="G14" s="193"/>
      <c r="H14" s="192" t="s">
        <v>370</v>
      </c>
      <c r="I14" s="173">
        <v>43103</v>
      </c>
      <c r="J14" s="195">
        <v>6121</v>
      </c>
      <c r="K14" s="197" t="s">
        <v>372</v>
      </c>
    </row>
    <row r="15" spans="1:11" ht="33.75" customHeight="1">
      <c r="A15" s="40">
        <v>11</v>
      </c>
      <c r="B15" s="22" t="s">
        <v>221</v>
      </c>
      <c r="C15" s="23">
        <v>85000</v>
      </c>
      <c r="D15" s="23">
        <v>500</v>
      </c>
      <c r="E15" s="27"/>
      <c r="F15" s="36">
        <f>C15-D15</f>
        <v>84500</v>
      </c>
      <c r="G15" s="27">
        <v>35600</v>
      </c>
      <c r="H15" s="21" t="s">
        <v>9</v>
      </c>
      <c r="I15" s="173">
        <v>43103</v>
      </c>
      <c r="J15" s="117">
        <v>6121</v>
      </c>
      <c r="K15" s="37" t="s">
        <v>372</v>
      </c>
    </row>
    <row r="16" spans="1:11" ht="33.75" customHeight="1">
      <c r="A16" s="47">
        <v>12</v>
      </c>
      <c r="B16" s="11" t="s">
        <v>227</v>
      </c>
      <c r="C16" s="12">
        <v>6000</v>
      </c>
      <c r="D16" s="12">
        <v>50</v>
      </c>
      <c r="E16" s="36"/>
      <c r="F16" s="36">
        <f>C16-D16</f>
        <v>5950</v>
      </c>
      <c r="G16" s="36"/>
      <c r="H16" s="33" t="s">
        <v>10</v>
      </c>
      <c r="I16" s="174" t="s">
        <v>311</v>
      </c>
      <c r="J16" s="117">
        <v>6121</v>
      </c>
      <c r="K16" s="37" t="s">
        <v>372</v>
      </c>
    </row>
    <row r="17" spans="1:11" ht="28.5" customHeight="1">
      <c r="A17" s="40">
        <v>13</v>
      </c>
      <c r="B17" s="22" t="s">
        <v>255</v>
      </c>
      <c r="C17" s="27">
        <v>6200</v>
      </c>
      <c r="D17" s="27">
        <v>6200</v>
      </c>
      <c r="E17" s="27">
        <v>5500</v>
      </c>
      <c r="F17" s="36"/>
      <c r="G17" s="27"/>
      <c r="H17" s="33" t="s">
        <v>69</v>
      </c>
      <c r="I17" s="173">
        <v>43101</v>
      </c>
      <c r="J17" s="117">
        <v>6121</v>
      </c>
      <c r="K17" s="40" t="s">
        <v>426</v>
      </c>
    </row>
    <row r="18" spans="1:11" ht="28.5" customHeight="1">
      <c r="A18" s="47">
        <v>14</v>
      </c>
      <c r="B18" s="21" t="s">
        <v>237</v>
      </c>
      <c r="C18" s="12">
        <v>4000</v>
      </c>
      <c r="D18" s="12">
        <v>4000</v>
      </c>
      <c r="E18" s="36"/>
      <c r="F18" s="36"/>
      <c r="G18" s="27"/>
      <c r="H18" s="33" t="s">
        <v>85</v>
      </c>
      <c r="I18" s="173">
        <v>43284</v>
      </c>
      <c r="J18" s="117">
        <v>6121</v>
      </c>
      <c r="K18" s="37" t="s">
        <v>372</v>
      </c>
    </row>
    <row r="19" spans="1:11" ht="39.75" customHeight="1">
      <c r="A19" s="40">
        <v>15</v>
      </c>
      <c r="B19" s="22" t="s">
        <v>256</v>
      </c>
      <c r="C19" s="23">
        <v>4500</v>
      </c>
      <c r="D19" s="23">
        <v>50</v>
      </c>
      <c r="E19" s="27"/>
      <c r="F19" s="36"/>
      <c r="G19" s="27"/>
      <c r="H19" s="33" t="s">
        <v>11</v>
      </c>
      <c r="I19" s="173">
        <v>43161</v>
      </c>
      <c r="J19" s="117">
        <v>6121</v>
      </c>
      <c r="K19" s="37" t="s">
        <v>372</v>
      </c>
    </row>
    <row r="20" spans="1:11" ht="29.25" customHeight="1">
      <c r="A20" s="47">
        <v>16</v>
      </c>
      <c r="B20" s="33" t="s">
        <v>251</v>
      </c>
      <c r="C20" s="31">
        <v>2350</v>
      </c>
      <c r="D20" s="36">
        <v>2350</v>
      </c>
      <c r="E20" s="27"/>
      <c r="F20" s="36"/>
      <c r="G20" s="36"/>
      <c r="H20" s="33" t="s">
        <v>86</v>
      </c>
      <c r="I20" s="173">
        <v>43161</v>
      </c>
      <c r="J20" s="117">
        <v>6121</v>
      </c>
      <c r="K20" s="35" t="s">
        <v>427</v>
      </c>
    </row>
    <row r="21" spans="1:11" ht="29.25" customHeight="1">
      <c r="A21" s="40">
        <v>17</v>
      </c>
      <c r="B21" s="21" t="s">
        <v>353</v>
      </c>
      <c r="C21" s="27">
        <v>240</v>
      </c>
      <c r="D21" s="27">
        <v>240</v>
      </c>
      <c r="E21" s="27"/>
      <c r="F21" s="36"/>
      <c r="G21" s="27"/>
      <c r="H21" s="26" t="s">
        <v>47</v>
      </c>
      <c r="I21" s="174" t="s">
        <v>311</v>
      </c>
      <c r="J21" s="117">
        <v>6121</v>
      </c>
      <c r="K21" s="40" t="s">
        <v>372</v>
      </c>
    </row>
    <row r="22" spans="1:11" ht="29.25" customHeight="1">
      <c r="A22" s="40">
        <v>18</v>
      </c>
      <c r="B22" s="33" t="s">
        <v>371</v>
      </c>
      <c r="C22" s="36">
        <v>3000</v>
      </c>
      <c r="D22" s="36">
        <v>3000</v>
      </c>
      <c r="E22" s="36"/>
      <c r="F22" s="36"/>
      <c r="G22" s="27"/>
      <c r="H22" s="33" t="s">
        <v>179</v>
      </c>
      <c r="I22" s="173">
        <v>43161</v>
      </c>
      <c r="J22" s="117">
        <v>6121</v>
      </c>
      <c r="K22" s="162" t="s">
        <v>428</v>
      </c>
    </row>
    <row r="23" spans="1:11" ht="18" customHeight="1">
      <c r="A23" s="220" t="s">
        <v>128</v>
      </c>
      <c r="B23" s="220"/>
      <c r="C23" s="106"/>
      <c r="D23" s="106">
        <f>SUM(D5:D22)</f>
        <v>62780</v>
      </c>
      <c r="E23" s="106">
        <f>SUM(E5:E21)</f>
        <v>27800</v>
      </c>
      <c r="F23" s="106">
        <f>SUM(F5:F21)</f>
        <v>831260</v>
      </c>
      <c r="G23" s="106">
        <f>SUM(G5:G21)</f>
        <v>344600</v>
      </c>
      <c r="K23" s="142"/>
    </row>
    <row r="24" ht="15">
      <c r="G24" s="107"/>
    </row>
  </sheetData>
  <sheetProtection/>
  <autoFilter ref="A4:G23"/>
  <mergeCells count="3">
    <mergeCell ref="A23:B23"/>
    <mergeCell ref="A1:K1"/>
    <mergeCell ref="A2:K2"/>
  </mergeCells>
  <printOptions/>
  <pageMargins left="0.31496062992125984" right="0.31496062992125984" top="0.984251968503937" bottom="0.7480314960629921" header="0.31496062992125984" footer="0.31496062992125984"/>
  <pageSetup firstPageNumber="12" useFirstPageNumber="1" fitToHeight="0" fitToWidth="1" horizontalDpi="600" verticalDpi="600" orientation="landscape" paperSize="9" scale="87" r:id="rId1"/>
  <headerFooter alignWithMargins="0">
    <oddHeader>&amp;C&amp;"Arial,Tučné"&amp;12Schválený rozpočet SMOl na rok 2019 - kapitálové výdaje a opravy nad 2 mil. Kč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B28" sqref="B28"/>
    </sheetView>
  </sheetViews>
  <sheetFormatPr defaultColWidth="9.140625" defaultRowHeight="15"/>
  <cols>
    <col min="1" max="1" width="2.8515625" style="10" customWidth="1"/>
    <col min="2" max="2" width="25.00390625" style="4" customWidth="1"/>
    <col min="3" max="3" width="9.7109375" style="9" customWidth="1"/>
    <col min="4" max="4" width="8.7109375" style="9" customWidth="1"/>
    <col min="5" max="7" width="9.7109375" style="9" customWidth="1"/>
    <col min="8" max="8" width="60.7109375" style="4" customWidth="1"/>
    <col min="9" max="9" width="7.140625" style="171" customWidth="1"/>
    <col min="10" max="10" width="7.7109375" style="116" customWidth="1"/>
    <col min="11" max="11" width="10.00390625" style="136" customWidth="1"/>
  </cols>
  <sheetData>
    <row r="1" spans="1:11" ht="15" customHeight="1">
      <c r="A1" s="215" t="s">
        <v>129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9" ht="15">
      <c r="A2" s="14" t="s">
        <v>111</v>
      </c>
      <c r="B2" s="14"/>
      <c r="C2" s="14"/>
      <c r="D2" s="14"/>
      <c r="E2" s="14"/>
      <c r="F2" s="14"/>
      <c r="G2" s="14"/>
      <c r="H2" s="14"/>
      <c r="I2" s="181"/>
    </row>
    <row r="3" spans="1:11" ht="39.75" customHeight="1">
      <c r="A3" s="65" t="s">
        <v>118</v>
      </c>
      <c r="B3" s="65" t="s">
        <v>141</v>
      </c>
      <c r="C3" s="64" t="s">
        <v>119</v>
      </c>
      <c r="D3" s="64" t="s">
        <v>147</v>
      </c>
      <c r="E3" s="64" t="s">
        <v>150</v>
      </c>
      <c r="F3" s="64" t="s">
        <v>149</v>
      </c>
      <c r="G3" s="64" t="s">
        <v>49</v>
      </c>
      <c r="H3" s="65" t="s">
        <v>300</v>
      </c>
      <c r="I3" s="172" t="s">
        <v>152</v>
      </c>
      <c r="J3" s="115" t="s">
        <v>354</v>
      </c>
      <c r="K3" s="65" t="s">
        <v>5</v>
      </c>
    </row>
    <row r="4" spans="1:11" ht="33.75" customHeight="1">
      <c r="A4" s="24">
        <v>1</v>
      </c>
      <c r="B4" s="11" t="s">
        <v>164</v>
      </c>
      <c r="C4" s="12">
        <v>15000</v>
      </c>
      <c r="D4" s="12">
        <v>15000</v>
      </c>
      <c r="E4" s="12"/>
      <c r="F4" s="12"/>
      <c r="G4" s="12"/>
      <c r="H4" s="11" t="s">
        <v>356</v>
      </c>
      <c r="I4" s="182"/>
      <c r="J4" s="119">
        <v>6130</v>
      </c>
      <c r="K4" s="24" t="s">
        <v>372</v>
      </c>
    </row>
    <row r="5" spans="1:11" ht="33.75" customHeight="1">
      <c r="A5" s="24">
        <v>2</v>
      </c>
      <c r="B5" s="11" t="s">
        <v>165</v>
      </c>
      <c r="C5" s="12">
        <v>400</v>
      </c>
      <c r="D5" s="12">
        <v>400</v>
      </c>
      <c r="E5" s="12"/>
      <c r="F5" s="12"/>
      <c r="G5" s="12"/>
      <c r="H5" s="11" t="s">
        <v>345</v>
      </c>
      <c r="I5" s="182"/>
      <c r="J5" s="117">
        <v>6142</v>
      </c>
      <c r="K5" s="24" t="s">
        <v>372</v>
      </c>
    </row>
    <row r="6" spans="1:11" ht="33.75" customHeight="1">
      <c r="A6" s="24">
        <v>3</v>
      </c>
      <c r="B6" s="21" t="s">
        <v>266</v>
      </c>
      <c r="C6" s="27">
        <v>12404</v>
      </c>
      <c r="D6" s="27">
        <v>12404</v>
      </c>
      <c r="E6" s="27"/>
      <c r="F6" s="27"/>
      <c r="G6" s="27"/>
      <c r="H6" s="21" t="s">
        <v>357</v>
      </c>
      <c r="I6" s="182"/>
      <c r="J6" s="117">
        <v>6130</v>
      </c>
      <c r="K6" s="37" t="s">
        <v>429</v>
      </c>
    </row>
    <row r="7" spans="1:11" ht="33.75" customHeight="1">
      <c r="A7" s="24">
        <v>4</v>
      </c>
      <c r="B7" s="21" t="s">
        <v>267</v>
      </c>
      <c r="C7" s="27">
        <v>20800</v>
      </c>
      <c r="D7" s="27">
        <v>20800</v>
      </c>
      <c r="E7" s="27"/>
      <c r="F7" s="27"/>
      <c r="G7" s="27"/>
      <c r="H7" s="21" t="s">
        <v>268</v>
      </c>
      <c r="I7" s="182"/>
      <c r="J7" s="117">
        <v>6121</v>
      </c>
      <c r="K7" s="37" t="s">
        <v>429</v>
      </c>
    </row>
    <row r="8" spans="1:11" ht="33.75" customHeight="1">
      <c r="A8" s="24">
        <v>5</v>
      </c>
      <c r="B8" s="21" t="s">
        <v>269</v>
      </c>
      <c r="C8" s="27">
        <v>2100</v>
      </c>
      <c r="D8" s="27">
        <v>2100</v>
      </c>
      <c r="E8" s="27"/>
      <c r="F8" s="27"/>
      <c r="G8" s="27"/>
      <c r="H8" s="21" t="s">
        <v>358</v>
      </c>
      <c r="I8" s="179" t="s">
        <v>311</v>
      </c>
      <c r="J8" s="117">
        <v>5171</v>
      </c>
      <c r="K8" s="37" t="s">
        <v>429</v>
      </c>
    </row>
    <row r="9" spans="1:11" ht="33.75" customHeight="1">
      <c r="A9" s="24">
        <v>6</v>
      </c>
      <c r="B9" s="21" t="s">
        <v>265</v>
      </c>
      <c r="C9" s="27">
        <v>10000</v>
      </c>
      <c r="D9" s="27">
        <v>2000</v>
      </c>
      <c r="E9" s="27"/>
      <c r="F9" s="27"/>
      <c r="G9" s="27"/>
      <c r="H9" s="21" t="s">
        <v>346</v>
      </c>
      <c r="I9" s="180">
        <v>43223</v>
      </c>
      <c r="J9" s="117">
        <v>6121</v>
      </c>
      <c r="K9" s="37" t="s">
        <v>430</v>
      </c>
    </row>
    <row r="10" spans="1:11" ht="39.75" customHeight="1">
      <c r="A10" s="24">
        <v>7</v>
      </c>
      <c r="B10" s="21" t="s">
        <v>242</v>
      </c>
      <c r="C10" s="27">
        <v>1000</v>
      </c>
      <c r="D10" s="27">
        <v>1000</v>
      </c>
      <c r="E10" s="27"/>
      <c r="F10" s="27"/>
      <c r="G10" s="27"/>
      <c r="H10" s="21" t="s">
        <v>243</v>
      </c>
      <c r="I10" s="179" t="s">
        <v>311</v>
      </c>
      <c r="J10" s="117">
        <v>6125</v>
      </c>
      <c r="K10" s="37" t="s">
        <v>431</v>
      </c>
    </row>
    <row r="11" spans="1:11" ht="23.25" customHeight="1">
      <c r="A11" s="24">
        <v>8</v>
      </c>
      <c r="B11" s="21" t="s">
        <v>341</v>
      </c>
      <c r="C11" s="27">
        <v>2000</v>
      </c>
      <c r="D11" s="27">
        <v>2000</v>
      </c>
      <c r="E11" s="27"/>
      <c r="F11" s="27"/>
      <c r="G11" s="27"/>
      <c r="H11" s="21" t="s">
        <v>347</v>
      </c>
      <c r="I11" s="179" t="s">
        <v>311</v>
      </c>
      <c r="J11" s="117">
        <v>6111</v>
      </c>
      <c r="K11" s="37" t="s">
        <v>431</v>
      </c>
    </row>
    <row r="12" spans="1:11" ht="36" customHeight="1">
      <c r="A12" s="24">
        <v>10</v>
      </c>
      <c r="B12" s="21" t="s">
        <v>348</v>
      </c>
      <c r="C12" s="27">
        <v>2500</v>
      </c>
      <c r="D12" s="27">
        <v>2500</v>
      </c>
      <c r="E12" s="27"/>
      <c r="F12" s="27"/>
      <c r="G12" s="27"/>
      <c r="H12" s="21" t="s">
        <v>359</v>
      </c>
      <c r="I12" s="179" t="s">
        <v>311</v>
      </c>
      <c r="J12" s="117">
        <v>6123</v>
      </c>
      <c r="K12" s="37" t="s">
        <v>432</v>
      </c>
    </row>
    <row r="13" spans="1:11" ht="36" customHeight="1">
      <c r="A13" s="24">
        <v>11</v>
      </c>
      <c r="B13" s="21" t="s">
        <v>271</v>
      </c>
      <c r="C13" s="27">
        <v>2800</v>
      </c>
      <c r="D13" s="27">
        <v>2800</v>
      </c>
      <c r="E13" s="27"/>
      <c r="F13" s="27"/>
      <c r="G13" s="27"/>
      <c r="H13" s="21" t="s">
        <v>363</v>
      </c>
      <c r="I13" s="179" t="s">
        <v>311</v>
      </c>
      <c r="J13" s="117">
        <v>6123</v>
      </c>
      <c r="K13" s="37" t="s">
        <v>432</v>
      </c>
    </row>
    <row r="14" spans="1:11" ht="37.5" customHeight="1">
      <c r="A14" s="24">
        <v>12</v>
      </c>
      <c r="B14" s="22" t="s">
        <v>270</v>
      </c>
      <c r="C14" s="23">
        <v>78100</v>
      </c>
      <c r="D14" s="23">
        <v>27600</v>
      </c>
      <c r="E14" s="27">
        <v>8700</v>
      </c>
      <c r="F14" s="23">
        <v>49100</v>
      </c>
      <c r="G14" s="27">
        <v>25000</v>
      </c>
      <c r="H14" s="22" t="s">
        <v>360</v>
      </c>
      <c r="I14" s="179" t="s">
        <v>311</v>
      </c>
      <c r="J14" s="117">
        <v>6122</v>
      </c>
      <c r="K14" s="37" t="s">
        <v>432</v>
      </c>
    </row>
    <row r="15" spans="1:11" ht="59.25" customHeight="1">
      <c r="A15" s="24">
        <v>13</v>
      </c>
      <c r="B15" s="22" t="s">
        <v>277</v>
      </c>
      <c r="C15" s="23">
        <v>2282</v>
      </c>
      <c r="D15" s="27">
        <v>1522</v>
      </c>
      <c r="E15" s="27">
        <v>1293</v>
      </c>
      <c r="F15" s="23"/>
      <c r="G15" s="23"/>
      <c r="H15" s="22" t="s">
        <v>361</v>
      </c>
      <c r="I15" s="179" t="s">
        <v>311</v>
      </c>
      <c r="J15" s="117">
        <v>6121</v>
      </c>
      <c r="K15" s="37" t="s">
        <v>432</v>
      </c>
    </row>
    <row r="16" spans="1:11" ht="31.5" customHeight="1">
      <c r="A16" s="24">
        <v>14</v>
      </c>
      <c r="B16" s="21" t="s">
        <v>29</v>
      </c>
      <c r="C16" s="23">
        <v>450</v>
      </c>
      <c r="D16" s="23">
        <v>450</v>
      </c>
      <c r="E16" s="23"/>
      <c r="F16" s="23"/>
      <c r="G16" s="23"/>
      <c r="H16" s="22" t="s">
        <v>362</v>
      </c>
      <c r="I16" s="179" t="s">
        <v>311</v>
      </c>
      <c r="J16" s="117">
        <v>5171</v>
      </c>
      <c r="K16" s="40" t="s">
        <v>433</v>
      </c>
    </row>
    <row r="17" spans="1:11" ht="23.25" customHeight="1">
      <c r="A17" s="24">
        <v>15</v>
      </c>
      <c r="B17" s="48" t="s">
        <v>257</v>
      </c>
      <c r="C17" s="49">
        <v>707</v>
      </c>
      <c r="D17" s="23">
        <f aca="true" t="shared" si="0" ref="D17:D28">C17-E17</f>
        <v>707</v>
      </c>
      <c r="E17" s="50"/>
      <c r="F17" s="23"/>
      <c r="G17" s="23"/>
      <c r="H17" s="53" t="s">
        <v>352</v>
      </c>
      <c r="I17" s="179" t="s">
        <v>311</v>
      </c>
      <c r="J17" s="35">
        <v>6351</v>
      </c>
      <c r="K17" s="24" t="s">
        <v>434</v>
      </c>
    </row>
    <row r="18" spans="1:11" ht="23.25" customHeight="1">
      <c r="A18" s="24">
        <v>16</v>
      </c>
      <c r="B18" s="48" t="s">
        <v>258</v>
      </c>
      <c r="C18" s="51">
        <v>152</v>
      </c>
      <c r="D18" s="23">
        <f t="shared" si="0"/>
        <v>152</v>
      </c>
      <c r="E18" s="52"/>
      <c r="F18" s="23"/>
      <c r="G18" s="23"/>
      <c r="H18" s="53" t="s">
        <v>326</v>
      </c>
      <c r="I18" s="179" t="s">
        <v>311</v>
      </c>
      <c r="J18" s="35">
        <v>6351</v>
      </c>
      <c r="K18" s="24" t="s">
        <v>434</v>
      </c>
    </row>
    <row r="19" spans="1:11" ht="27.75" customHeight="1">
      <c r="A19" s="24">
        <v>17</v>
      </c>
      <c r="B19" s="48" t="s">
        <v>258</v>
      </c>
      <c r="C19" s="51">
        <v>892</v>
      </c>
      <c r="D19" s="23">
        <f t="shared" si="0"/>
        <v>892</v>
      </c>
      <c r="E19" s="52"/>
      <c r="F19" s="23"/>
      <c r="G19" s="23"/>
      <c r="H19" s="53" t="s">
        <v>327</v>
      </c>
      <c r="I19" s="179" t="s">
        <v>311</v>
      </c>
      <c r="J19" s="35">
        <v>6351</v>
      </c>
      <c r="K19" s="24" t="s">
        <v>434</v>
      </c>
    </row>
    <row r="20" spans="1:11" ht="26.25" customHeight="1">
      <c r="A20" s="24">
        <v>18</v>
      </c>
      <c r="B20" s="48" t="s">
        <v>259</v>
      </c>
      <c r="C20" s="51">
        <v>230</v>
      </c>
      <c r="D20" s="23">
        <f t="shared" si="0"/>
        <v>184</v>
      </c>
      <c r="E20" s="54">
        <v>46</v>
      </c>
      <c r="F20" s="23"/>
      <c r="G20" s="23"/>
      <c r="H20" s="53" t="s">
        <v>328</v>
      </c>
      <c r="I20" s="179" t="s">
        <v>311</v>
      </c>
      <c r="J20" s="35">
        <v>6351</v>
      </c>
      <c r="K20" s="24" t="s">
        <v>434</v>
      </c>
    </row>
    <row r="21" spans="1:11" ht="27.75" customHeight="1">
      <c r="A21" s="24">
        <v>19</v>
      </c>
      <c r="B21" s="48" t="s">
        <v>259</v>
      </c>
      <c r="C21" s="51">
        <v>180</v>
      </c>
      <c r="D21" s="23">
        <f>C21-E21</f>
        <v>144</v>
      </c>
      <c r="E21" s="50">
        <v>36</v>
      </c>
      <c r="F21" s="23"/>
      <c r="G21" s="23"/>
      <c r="H21" s="53" t="s">
        <v>330</v>
      </c>
      <c r="I21" s="179" t="s">
        <v>311</v>
      </c>
      <c r="J21" s="35">
        <v>6351</v>
      </c>
      <c r="K21" s="24" t="s">
        <v>434</v>
      </c>
    </row>
    <row r="22" spans="1:11" ht="28.5" customHeight="1">
      <c r="A22" s="24">
        <v>20</v>
      </c>
      <c r="B22" s="48" t="s">
        <v>259</v>
      </c>
      <c r="C22" s="51">
        <v>350</v>
      </c>
      <c r="D22" s="23">
        <f>C22-E22</f>
        <v>280</v>
      </c>
      <c r="E22" s="54">
        <v>70</v>
      </c>
      <c r="F22" s="23"/>
      <c r="G22" s="23"/>
      <c r="H22" s="53" t="s">
        <v>331</v>
      </c>
      <c r="I22" s="179" t="s">
        <v>311</v>
      </c>
      <c r="J22" s="35">
        <v>6351</v>
      </c>
      <c r="K22" s="24" t="s">
        <v>434</v>
      </c>
    </row>
    <row r="23" spans="1:11" ht="35.25" customHeight="1">
      <c r="A23" s="24">
        <v>21</v>
      </c>
      <c r="B23" s="48" t="s">
        <v>260</v>
      </c>
      <c r="C23" s="51">
        <v>120</v>
      </c>
      <c r="D23" s="23">
        <f t="shared" si="0"/>
        <v>120</v>
      </c>
      <c r="E23" s="50"/>
      <c r="F23" s="23"/>
      <c r="G23" s="23"/>
      <c r="H23" s="53" t="s">
        <v>329</v>
      </c>
      <c r="I23" s="179" t="s">
        <v>311</v>
      </c>
      <c r="J23" s="35">
        <v>6351</v>
      </c>
      <c r="K23" s="24" t="s">
        <v>434</v>
      </c>
    </row>
    <row r="24" spans="1:11" ht="25.5" customHeight="1">
      <c r="A24" s="24">
        <v>22</v>
      </c>
      <c r="B24" s="48" t="s">
        <v>260</v>
      </c>
      <c r="C24" s="51">
        <v>550</v>
      </c>
      <c r="D24" s="23">
        <f>C24-E24</f>
        <v>550</v>
      </c>
      <c r="E24" s="50"/>
      <c r="F24" s="23"/>
      <c r="G24" s="23"/>
      <c r="H24" s="53" t="s">
        <v>332</v>
      </c>
      <c r="I24" s="179" t="s">
        <v>311</v>
      </c>
      <c r="J24" s="35">
        <v>6351</v>
      </c>
      <c r="K24" s="24" t="s">
        <v>434</v>
      </c>
    </row>
    <row r="25" spans="1:11" ht="25.5" customHeight="1">
      <c r="A25" s="24">
        <v>23</v>
      </c>
      <c r="B25" s="48" t="s">
        <v>260</v>
      </c>
      <c r="C25" s="51">
        <v>80</v>
      </c>
      <c r="D25" s="23">
        <f>C25-E25</f>
        <v>80</v>
      </c>
      <c r="E25" s="50"/>
      <c r="F25" s="23"/>
      <c r="G25" s="23"/>
      <c r="H25" s="53" t="s">
        <v>335</v>
      </c>
      <c r="I25" s="179" t="s">
        <v>311</v>
      </c>
      <c r="J25" s="35">
        <v>6351</v>
      </c>
      <c r="K25" s="24" t="s">
        <v>434</v>
      </c>
    </row>
    <row r="26" spans="1:11" ht="25.5" customHeight="1">
      <c r="A26" s="24">
        <v>24</v>
      </c>
      <c r="B26" s="48" t="s">
        <v>261</v>
      </c>
      <c r="C26" s="51">
        <v>45</v>
      </c>
      <c r="D26" s="23">
        <f t="shared" si="0"/>
        <v>45</v>
      </c>
      <c r="E26" s="50"/>
      <c r="F26" s="23"/>
      <c r="G26" s="23"/>
      <c r="H26" s="53" t="s">
        <v>344</v>
      </c>
      <c r="I26" s="179" t="s">
        <v>311</v>
      </c>
      <c r="J26" s="35">
        <v>6351</v>
      </c>
      <c r="K26" s="24" t="s">
        <v>434</v>
      </c>
    </row>
    <row r="27" spans="1:11" ht="25.5" customHeight="1">
      <c r="A27" s="24">
        <v>25</v>
      </c>
      <c r="B27" s="48" t="s">
        <v>261</v>
      </c>
      <c r="C27" s="51">
        <v>350</v>
      </c>
      <c r="D27" s="23">
        <f t="shared" si="0"/>
        <v>350</v>
      </c>
      <c r="E27" s="50"/>
      <c r="F27" s="23"/>
      <c r="G27" s="23"/>
      <c r="H27" s="53" t="s">
        <v>333</v>
      </c>
      <c r="I27" s="179" t="s">
        <v>311</v>
      </c>
      <c r="J27" s="35">
        <v>6351</v>
      </c>
      <c r="K27" s="24" t="s">
        <v>434</v>
      </c>
    </row>
    <row r="28" spans="1:11" ht="24" customHeight="1">
      <c r="A28" s="24">
        <v>26</v>
      </c>
      <c r="B28" s="48" t="s">
        <v>258</v>
      </c>
      <c r="C28" s="51">
        <v>360</v>
      </c>
      <c r="D28" s="23">
        <f t="shared" si="0"/>
        <v>360</v>
      </c>
      <c r="E28" s="52"/>
      <c r="F28" s="23"/>
      <c r="G28" s="23"/>
      <c r="H28" s="53" t="s">
        <v>334</v>
      </c>
      <c r="I28" s="179" t="s">
        <v>311</v>
      </c>
      <c r="J28" s="35">
        <v>6351</v>
      </c>
      <c r="K28" s="24" t="s">
        <v>434</v>
      </c>
    </row>
    <row r="29" spans="1:7" ht="19.5" customHeight="1">
      <c r="A29" s="221" t="s">
        <v>130</v>
      </c>
      <c r="B29" s="221"/>
      <c r="C29" s="72"/>
      <c r="D29" s="72">
        <f>SUM(D4:D28)</f>
        <v>94440</v>
      </c>
      <c r="E29" s="72">
        <f>SUM(E4:E28)</f>
        <v>10145</v>
      </c>
      <c r="F29" s="72">
        <f>SUM(F4:F28)</f>
        <v>49100</v>
      </c>
      <c r="G29" s="72">
        <f>SUM(G4:G28)</f>
        <v>25000</v>
      </c>
    </row>
  </sheetData>
  <sheetProtection/>
  <autoFilter ref="A3:G29"/>
  <mergeCells count="2">
    <mergeCell ref="A29:B29"/>
    <mergeCell ref="A1:K1"/>
  </mergeCells>
  <printOptions/>
  <pageMargins left="0.31496062992125984" right="0.31496062992125984" top="0.984251968503937" bottom="0.7480314960629921" header="0.31496062992125984" footer="0.31496062992125984"/>
  <pageSetup firstPageNumber="14" useFirstPageNumber="1" fitToHeight="0" fitToWidth="1" horizontalDpi="600" verticalDpi="600" orientation="landscape" paperSize="9" scale="87" r:id="rId1"/>
  <headerFooter alignWithMargins="0">
    <oddHeader>&amp;C&amp;"Arial,Tučné"&amp;12Schválený rozpočet SMOl na rok 2019 - kapitálové výdaje a opravy nad 2 mil. Kč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 topLeftCell="A1">
      <selection activeCell="B28" sqref="B28"/>
    </sheetView>
  </sheetViews>
  <sheetFormatPr defaultColWidth="9.140625" defaultRowHeight="15"/>
  <cols>
    <col min="1" max="1" width="2.8515625" style="10" customWidth="1"/>
    <col min="2" max="2" width="25.140625" style="4" customWidth="1"/>
    <col min="3" max="3" width="9.7109375" style="9" customWidth="1"/>
    <col min="4" max="4" width="8.7109375" style="9" customWidth="1"/>
    <col min="5" max="6" width="9.7109375" style="9" customWidth="1"/>
    <col min="7" max="7" width="60.7109375" style="4" customWidth="1"/>
    <col min="8" max="8" width="7.140625" style="171" customWidth="1"/>
    <col min="9" max="9" width="7.7109375" style="0" customWidth="1"/>
    <col min="10" max="10" width="10.00390625" style="10" customWidth="1"/>
  </cols>
  <sheetData>
    <row r="1" spans="1:10" ht="15" customHeight="1">
      <c r="A1" s="222" t="s">
        <v>42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15">
      <c r="A2" s="14" t="s">
        <v>111</v>
      </c>
      <c r="B2" s="14"/>
      <c r="C2" s="14"/>
      <c r="D2" s="14"/>
      <c r="E2" s="14"/>
      <c r="F2" s="14"/>
      <c r="G2" s="14"/>
      <c r="H2" s="181"/>
      <c r="J2" s="14"/>
    </row>
    <row r="3" spans="1:10" ht="39.75" customHeight="1">
      <c r="A3" s="65" t="s">
        <v>118</v>
      </c>
      <c r="B3" s="65" t="s">
        <v>141</v>
      </c>
      <c r="C3" s="64" t="s">
        <v>119</v>
      </c>
      <c r="D3" s="64" t="s">
        <v>147</v>
      </c>
      <c r="E3" s="64" t="s">
        <v>150</v>
      </c>
      <c r="F3" s="64" t="s">
        <v>149</v>
      </c>
      <c r="G3" s="65" t="s">
        <v>300</v>
      </c>
      <c r="H3" s="172" t="s">
        <v>152</v>
      </c>
      <c r="I3" s="115" t="s">
        <v>354</v>
      </c>
      <c r="J3" s="65" t="s">
        <v>5</v>
      </c>
    </row>
    <row r="4" spans="1:10" ht="40.5" customHeight="1">
      <c r="A4" s="24">
        <v>1</v>
      </c>
      <c r="B4" s="11" t="s">
        <v>166</v>
      </c>
      <c r="C4" s="12">
        <f>35914+3000</f>
        <v>38914</v>
      </c>
      <c r="D4" s="12">
        <f>8890</f>
        <v>8890</v>
      </c>
      <c r="E4" s="12"/>
      <c r="F4" s="12">
        <v>26524</v>
      </c>
      <c r="G4" s="11" t="s">
        <v>97</v>
      </c>
      <c r="H4" s="180">
        <v>43193</v>
      </c>
      <c r="I4" s="119">
        <v>6313</v>
      </c>
      <c r="J4" s="13" t="s">
        <v>372</v>
      </c>
    </row>
    <row r="5" spans="1:10" ht="40.5" customHeight="1">
      <c r="A5" s="24">
        <v>2</v>
      </c>
      <c r="B5" s="59" t="s">
        <v>264</v>
      </c>
      <c r="C5" s="58">
        <v>2370</v>
      </c>
      <c r="D5" s="58">
        <v>2370</v>
      </c>
      <c r="E5" s="58"/>
      <c r="F5" s="58"/>
      <c r="G5" s="59" t="s">
        <v>3</v>
      </c>
      <c r="H5" s="179" t="s">
        <v>311</v>
      </c>
      <c r="I5" s="8">
        <v>5331</v>
      </c>
      <c r="J5" s="57" t="s">
        <v>373</v>
      </c>
    </row>
    <row r="6" spans="1:10" ht="40.5" customHeight="1">
      <c r="A6" s="24">
        <v>3</v>
      </c>
      <c r="B6" s="99" t="s">
        <v>44</v>
      </c>
      <c r="C6" s="100">
        <v>1400</v>
      </c>
      <c r="D6" s="101">
        <v>1400</v>
      </c>
      <c r="E6" s="101"/>
      <c r="F6" s="101"/>
      <c r="G6" s="11" t="s">
        <v>51</v>
      </c>
      <c r="H6" s="179" t="s">
        <v>311</v>
      </c>
      <c r="I6" s="117">
        <v>6351</v>
      </c>
      <c r="J6" s="102" t="s">
        <v>375</v>
      </c>
    </row>
    <row r="7" spans="1:10" ht="40.5" customHeight="1">
      <c r="A7" s="24">
        <v>4</v>
      </c>
      <c r="B7" s="99" t="s">
        <v>45</v>
      </c>
      <c r="C7" s="100">
        <v>1000</v>
      </c>
      <c r="D7" s="101">
        <v>1000</v>
      </c>
      <c r="E7" s="101"/>
      <c r="F7" s="101"/>
      <c r="G7" s="11" t="s">
        <v>52</v>
      </c>
      <c r="H7" s="179" t="s">
        <v>311</v>
      </c>
      <c r="I7" s="117">
        <v>6351</v>
      </c>
      <c r="J7" s="57" t="s">
        <v>373</v>
      </c>
    </row>
    <row r="8" spans="1:10" ht="48.75" customHeight="1">
      <c r="A8" s="24">
        <v>5</v>
      </c>
      <c r="B8" s="74" t="s">
        <v>351</v>
      </c>
      <c r="C8" s="75">
        <v>800</v>
      </c>
      <c r="D8" s="76">
        <v>800</v>
      </c>
      <c r="E8" s="76"/>
      <c r="F8" s="76"/>
      <c r="G8" s="22" t="s">
        <v>376</v>
      </c>
      <c r="H8" s="183">
        <v>43162</v>
      </c>
      <c r="I8" s="117">
        <v>6313</v>
      </c>
      <c r="J8" s="77" t="s">
        <v>374</v>
      </c>
    </row>
    <row r="9" spans="1:6" ht="18.75" customHeight="1">
      <c r="A9" s="221" t="s">
        <v>133</v>
      </c>
      <c r="B9" s="221"/>
      <c r="C9" s="72"/>
      <c r="D9" s="72">
        <f>SUM(D4:D8)</f>
        <v>14460</v>
      </c>
      <c r="E9" s="72">
        <f>SUM(E4:E8)</f>
        <v>0</v>
      </c>
      <c r="F9" s="72">
        <f>SUM(F4:F8)</f>
        <v>26524</v>
      </c>
    </row>
    <row r="10" ht="16.5" customHeight="1"/>
    <row r="11" ht="17.25" customHeight="1"/>
    <row r="16" ht="16.5" customHeight="1"/>
    <row r="17" ht="16.5" customHeight="1"/>
    <row r="18" ht="16.5" customHeight="1"/>
    <row r="19" ht="16.5" customHeight="1"/>
  </sheetData>
  <sheetProtection/>
  <autoFilter ref="A3:F9"/>
  <mergeCells count="2">
    <mergeCell ref="A9:B9"/>
    <mergeCell ref="A1:J1"/>
  </mergeCells>
  <printOptions/>
  <pageMargins left="0.31496062992125984" right="0.31496062992125984" top="0.984251968503937" bottom="0.7480314960629921" header="0.31496062992125984" footer="0.31496062992125984"/>
  <pageSetup firstPageNumber="16" useFirstPageNumber="1" fitToHeight="0" fitToWidth="1" horizontalDpi="600" verticalDpi="600" orientation="landscape" paperSize="9" scale="93" r:id="rId1"/>
  <headerFooter alignWithMargins="0">
    <oddHeader>&amp;C&amp;"Arial,Tučné"&amp;12Schválený rozpočet SMOl na rok 2019 - kapitálové výdaje a opravy nad 2 mil. Kč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workbookViewId="0" topLeftCell="A1">
      <selection activeCell="B28" sqref="B28"/>
    </sheetView>
  </sheetViews>
  <sheetFormatPr defaultColWidth="9.140625" defaultRowHeight="15"/>
  <cols>
    <col min="1" max="1" width="2.8515625" style="10" customWidth="1"/>
    <col min="2" max="2" width="25.140625" style="4" customWidth="1"/>
    <col min="3" max="6" width="9.7109375" style="9" customWidth="1"/>
    <col min="7" max="7" width="60.7109375" style="4" customWidth="1"/>
    <col min="8" max="8" width="7.00390625" style="171" customWidth="1"/>
    <col min="9" max="9" width="7.7109375" style="0" customWidth="1"/>
    <col min="11" max="11" width="7.7109375" style="0" customWidth="1"/>
  </cols>
  <sheetData>
    <row r="1" spans="1:9" ht="15" customHeight="1">
      <c r="A1" s="215" t="s">
        <v>134</v>
      </c>
      <c r="B1" s="215"/>
      <c r="C1" s="215"/>
      <c r="D1" s="215"/>
      <c r="E1" s="215"/>
      <c r="F1" s="215"/>
      <c r="G1" s="215"/>
      <c r="H1" s="215"/>
      <c r="I1" s="215"/>
    </row>
    <row r="2" spans="1:9" ht="15">
      <c r="A2" s="14" t="s">
        <v>111</v>
      </c>
      <c r="B2" s="14"/>
      <c r="C2" s="14"/>
      <c r="D2" s="14"/>
      <c r="E2" s="14"/>
      <c r="F2" s="14"/>
      <c r="G2" s="14"/>
      <c r="H2" s="181"/>
      <c r="I2" s="56"/>
    </row>
    <row r="3" spans="1:9" ht="39.75" customHeight="1">
      <c r="A3" s="125" t="s">
        <v>118</v>
      </c>
      <c r="B3" s="125" t="s">
        <v>141</v>
      </c>
      <c r="C3" s="123" t="s">
        <v>119</v>
      </c>
      <c r="D3" s="123" t="s">
        <v>147</v>
      </c>
      <c r="E3" s="123" t="s">
        <v>150</v>
      </c>
      <c r="F3" s="123" t="s">
        <v>149</v>
      </c>
      <c r="G3" s="125" t="s">
        <v>120</v>
      </c>
      <c r="H3" s="184" t="s">
        <v>152</v>
      </c>
      <c r="I3" s="145" t="s">
        <v>354</v>
      </c>
    </row>
    <row r="4" spans="1:9" ht="17.25" customHeight="1">
      <c r="A4" s="120" t="s">
        <v>137</v>
      </c>
      <c r="B4" s="121"/>
      <c r="C4" s="121"/>
      <c r="D4" s="121"/>
      <c r="E4" s="121"/>
      <c r="F4" s="121"/>
      <c r="G4" s="148"/>
      <c r="H4" s="185"/>
      <c r="I4" s="148"/>
    </row>
    <row r="5" spans="1:9" ht="30" customHeight="1">
      <c r="A5" s="146">
        <v>1</v>
      </c>
      <c r="B5" s="99" t="s">
        <v>262</v>
      </c>
      <c r="C5" s="101">
        <f>D5</f>
        <v>6500</v>
      </c>
      <c r="D5" s="101">
        <v>6500</v>
      </c>
      <c r="E5" s="101"/>
      <c r="F5" s="101"/>
      <c r="G5" s="99" t="s">
        <v>379</v>
      </c>
      <c r="H5" s="183">
        <v>43284</v>
      </c>
      <c r="I5" s="147">
        <v>6121</v>
      </c>
    </row>
    <row r="6" spans="1:9" ht="30" customHeight="1">
      <c r="A6" s="24">
        <v>2</v>
      </c>
      <c r="B6" s="11" t="s">
        <v>263</v>
      </c>
      <c r="C6" s="12">
        <f>D6</f>
        <v>4500</v>
      </c>
      <c r="D6" s="12">
        <v>4500</v>
      </c>
      <c r="E6" s="12"/>
      <c r="F6" s="12"/>
      <c r="G6" s="11" t="s">
        <v>377</v>
      </c>
      <c r="H6" s="179" t="s">
        <v>311</v>
      </c>
      <c r="I6" s="117">
        <v>6121</v>
      </c>
    </row>
    <row r="7" spans="1:9" ht="48" customHeight="1">
      <c r="A7" s="24">
        <v>3</v>
      </c>
      <c r="B7" s="33" t="s">
        <v>316</v>
      </c>
      <c r="C7" s="36">
        <v>12900</v>
      </c>
      <c r="D7" s="36">
        <v>2100</v>
      </c>
      <c r="E7" s="36">
        <v>3750</v>
      </c>
      <c r="F7" s="36"/>
      <c r="G7" s="33" t="s">
        <v>378</v>
      </c>
      <c r="H7" s="180">
        <v>43284</v>
      </c>
      <c r="I7" s="117">
        <v>6121</v>
      </c>
    </row>
    <row r="8" spans="1:6" ht="19.5" customHeight="1">
      <c r="A8" s="221" t="s">
        <v>140</v>
      </c>
      <c r="B8" s="221"/>
      <c r="C8" s="72"/>
      <c r="D8" s="72">
        <f>SUM(D5:D7)</f>
        <v>13100</v>
      </c>
      <c r="E8" s="72">
        <f>SUM(E5:E7)</f>
        <v>3750</v>
      </c>
      <c r="F8" s="72">
        <f>SUM(F5:F7)</f>
        <v>0</v>
      </c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</sheetData>
  <sheetProtection/>
  <autoFilter ref="A3:F7"/>
  <mergeCells count="2">
    <mergeCell ref="A8:B8"/>
    <mergeCell ref="A1:I1"/>
  </mergeCells>
  <printOptions/>
  <pageMargins left="0.31496062992125984" right="0.31496062992125984" top="0.984251968503937" bottom="0.7480314960629921" header="0.31496062992125984" footer="0.31496062992125984"/>
  <pageSetup firstPageNumber="17" useFirstPageNumber="1" fitToHeight="0" fitToWidth="1" horizontalDpi="600" verticalDpi="600" orientation="landscape" paperSize="9" scale="99" r:id="rId1"/>
  <headerFooter alignWithMargins="0">
    <oddHeader>&amp;C&amp;"Arial,Tučné"&amp;12Schválený rozpočet SMOl na rok 2019 - kapitálové výdaje a opravy nad 2 mil. Kč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B28" sqref="B28"/>
    </sheetView>
  </sheetViews>
  <sheetFormatPr defaultColWidth="9.140625" defaultRowHeight="15"/>
  <cols>
    <col min="1" max="1" width="2.8515625" style="10" customWidth="1"/>
    <col min="2" max="2" width="25.140625" style="4" customWidth="1"/>
    <col min="3" max="3" width="9.7109375" style="9" customWidth="1"/>
    <col min="4" max="4" width="8.7109375" style="9" customWidth="1"/>
    <col min="5" max="6" width="9.7109375" style="9" customWidth="1"/>
    <col min="7" max="7" width="61.7109375" style="4" customWidth="1"/>
    <col min="8" max="8" width="7.140625" style="187" customWidth="1"/>
    <col min="9" max="9" width="7.7109375" style="116" customWidth="1"/>
  </cols>
  <sheetData>
    <row r="1" spans="1:9" ht="15" customHeight="1">
      <c r="A1" s="222" t="s">
        <v>274</v>
      </c>
      <c r="B1" s="222"/>
      <c r="C1" s="222"/>
      <c r="D1" s="222"/>
      <c r="E1" s="222"/>
      <c r="F1" s="222"/>
      <c r="G1" s="222"/>
      <c r="H1" s="222"/>
      <c r="I1" s="222"/>
    </row>
    <row r="2" spans="1:8" ht="15">
      <c r="A2" s="14" t="s">
        <v>111</v>
      </c>
      <c r="B2" s="14"/>
      <c r="C2" s="14"/>
      <c r="D2" s="14"/>
      <c r="E2" s="14"/>
      <c r="F2" s="14"/>
      <c r="G2" s="14"/>
      <c r="H2" s="181"/>
    </row>
    <row r="3" spans="1:9" ht="39.75" customHeight="1">
      <c r="A3" s="65" t="s">
        <v>118</v>
      </c>
      <c r="B3" s="65" t="s">
        <v>141</v>
      </c>
      <c r="C3" s="64" t="s">
        <v>317</v>
      </c>
      <c r="D3" s="64" t="s">
        <v>147</v>
      </c>
      <c r="E3" s="64" t="s">
        <v>150</v>
      </c>
      <c r="F3" s="64" t="s">
        <v>149</v>
      </c>
      <c r="G3" s="65" t="s">
        <v>300</v>
      </c>
      <c r="H3" s="184" t="s">
        <v>152</v>
      </c>
      <c r="I3" s="115" t="s">
        <v>354</v>
      </c>
    </row>
    <row r="4" spans="1:9" ht="17.25" customHeight="1">
      <c r="A4" s="120" t="s">
        <v>135</v>
      </c>
      <c r="B4" s="121"/>
      <c r="C4" s="121"/>
      <c r="D4" s="121"/>
      <c r="E4" s="121"/>
      <c r="F4" s="121"/>
      <c r="G4" s="121"/>
      <c r="H4" s="186"/>
      <c r="I4" s="144"/>
    </row>
    <row r="5" spans="1:9" ht="19.5" customHeight="1">
      <c r="A5" s="24">
        <v>1</v>
      </c>
      <c r="B5" s="11" t="s">
        <v>200</v>
      </c>
      <c r="C5" s="12">
        <v>500</v>
      </c>
      <c r="D5" s="12">
        <v>334</v>
      </c>
      <c r="E5" s="12"/>
      <c r="F5" s="12"/>
      <c r="G5" s="11" t="s">
        <v>201</v>
      </c>
      <c r="H5" s="183">
        <v>43284</v>
      </c>
      <c r="I5" s="117">
        <v>6121</v>
      </c>
    </row>
    <row r="6" spans="1:9" ht="24.75" customHeight="1">
      <c r="A6" s="24">
        <v>2</v>
      </c>
      <c r="B6" s="11" t="s">
        <v>202</v>
      </c>
      <c r="C6" s="12">
        <v>909</v>
      </c>
      <c r="D6" s="12">
        <v>326</v>
      </c>
      <c r="E6" s="12"/>
      <c r="F6" s="12"/>
      <c r="G6" s="11" t="s">
        <v>201</v>
      </c>
      <c r="H6" s="180">
        <v>43284</v>
      </c>
      <c r="I6" s="117">
        <v>6121</v>
      </c>
    </row>
    <row r="7" spans="1:9" ht="22.5" customHeight="1">
      <c r="A7" s="24">
        <v>3</v>
      </c>
      <c r="B7" s="11" t="s">
        <v>203</v>
      </c>
      <c r="C7" s="12">
        <v>432</v>
      </c>
      <c r="D7" s="12">
        <v>174</v>
      </c>
      <c r="E7" s="12"/>
      <c r="F7" s="12"/>
      <c r="G7" s="11" t="s">
        <v>444</v>
      </c>
      <c r="H7" s="180">
        <v>43284</v>
      </c>
      <c r="I7" s="117">
        <v>6121</v>
      </c>
    </row>
    <row r="8" spans="1:9" ht="19.5" customHeight="1">
      <c r="A8" s="24">
        <v>4</v>
      </c>
      <c r="B8" s="11" t="s">
        <v>204</v>
      </c>
      <c r="C8" s="12">
        <v>1670</v>
      </c>
      <c r="D8" s="27">
        <v>1670</v>
      </c>
      <c r="E8" s="12"/>
      <c r="F8" s="12"/>
      <c r="G8" s="11" t="s">
        <v>84</v>
      </c>
      <c r="H8" s="180">
        <v>43284</v>
      </c>
      <c r="I8" s="117">
        <v>6121</v>
      </c>
    </row>
    <row r="9" spans="1:9" ht="19.5" customHeight="1">
      <c r="A9" s="24">
        <v>5</v>
      </c>
      <c r="B9" s="11" t="s">
        <v>205</v>
      </c>
      <c r="C9" s="12">
        <v>500</v>
      </c>
      <c r="D9" s="12">
        <v>500</v>
      </c>
      <c r="E9" s="12"/>
      <c r="F9" s="12"/>
      <c r="G9" s="11" t="s">
        <v>206</v>
      </c>
      <c r="H9" s="180">
        <v>43284</v>
      </c>
      <c r="I9" s="117">
        <v>6121</v>
      </c>
    </row>
    <row r="10" spans="1:6" ht="16.5" customHeight="1">
      <c r="A10" s="223" t="s">
        <v>318</v>
      </c>
      <c r="B10" s="223"/>
      <c r="C10" s="73">
        <f>SUM(C5:C9)</f>
        <v>4011</v>
      </c>
      <c r="D10" s="73">
        <f>SUM(D5:D9)</f>
        <v>3004</v>
      </c>
      <c r="E10" s="73">
        <f>SUM(E5:E9)</f>
        <v>0</v>
      </c>
      <c r="F10" s="73">
        <f>SUM(F5:F9)</f>
        <v>0</v>
      </c>
    </row>
    <row r="11" spans="1:9" ht="17.25" customHeight="1">
      <c r="A11" s="120" t="s">
        <v>137</v>
      </c>
      <c r="B11" s="121"/>
      <c r="C11" s="121"/>
      <c r="D11" s="121"/>
      <c r="E11" s="121"/>
      <c r="F11" s="121"/>
      <c r="G11" s="121"/>
      <c r="H11" s="186"/>
      <c r="I11" s="144"/>
    </row>
    <row r="12" spans="1:9" ht="46.5" customHeight="1">
      <c r="A12" s="47">
        <v>1</v>
      </c>
      <c r="B12" s="21" t="s">
        <v>342</v>
      </c>
      <c r="C12" s="34">
        <v>9500</v>
      </c>
      <c r="D12" s="34">
        <v>6000</v>
      </c>
      <c r="E12" s="34"/>
      <c r="F12" s="34"/>
      <c r="G12" s="33" t="s">
        <v>437</v>
      </c>
      <c r="H12" s="168">
        <v>43284</v>
      </c>
      <c r="I12" s="117">
        <v>6121</v>
      </c>
    </row>
    <row r="13" spans="1:9" ht="46.5" customHeight="1">
      <c r="A13" s="47">
        <v>2</v>
      </c>
      <c r="B13" s="21" t="s">
        <v>343</v>
      </c>
      <c r="C13" s="34">
        <v>12000</v>
      </c>
      <c r="D13" s="34">
        <v>2000</v>
      </c>
      <c r="E13" s="34"/>
      <c r="F13" s="34"/>
      <c r="G13" s="33" t="s">
        <v>438</v>
      </c>
      <c r="H13" s="168">
        <v>43284</v>
      </c>
      <c r="I13" s="117">
        <v>6121</v>
      </c>
    </row>
    <row r="14" spans="1:9" ht="45.75" customHeight="1">
      <c r="A14" s="47">
        <v>3</v>
      </c>
      <c r="B14" s="33" t="s">
        <v>239</v>
      </c>
      <c r="C14" s="34">
        <v>11000</v>
      </c>
      <c r="D14" s="34">
        <v>1000</v>
      </c>
      <c r="E14" s="34"/>
      <c r="F14" s="34"/>
      <c r="G14" s="33" t="s">
        <v>439</v>
      </c>
      <c r="H14" s="168">
        <v>43284</v>
      </c>
      <c r="I14" s="117">
        <v>6121</v>
      </c>
    </row>
    <row r="15" spans="1:6" ht="16.5" customHeight="1">
      <c r="A15" s="223" t="s">
        <v>138</v>
      </c>
      <c r="B15" s="223"/>
      <c r="C15" s="73">
        <f>SUM(C12:C14)</f>
        <v>32500</v>
      </c>
      <c r="D15" s="73">
        <f>SUM(D12:D14)</f>
        <v>9000</v>
      </c>
      <c r="E15" s="73">
        <f>SUM(E14:E14)</f>
        <v>0</v>
      </c>
      <c r="F15" s="73">
        <f>SUM(F14:F14)</f>
        <v>0</v>
      </c>
    </row>
    <row r="16" spans="1:9" ht="17.25" customHeight="1">
      <c r="A16" s="120" t="s">
        <v>323</v>
      </c>
      <c r="B16" s="121"/>
      <c r="C16" s="121"/>
      <c r="D16" s="121"/>
      <c r="E16" s="121"/>
      <c r="F16" s="121"/>
      <c r="G16" s="121"/>
      <c r="H16" s="186"/>
      <c r="I16" s="144"/>
    </row>
    <row r="17" spans="1:9" ht="29.25" customHeight="1">
      <c r="A17" s="24">
        <v>1</v>
      </c>
      <c r="B17" s="21" t="s">
        <v>208</v>
      </c>
      <c r="C17" s="23">
        <v>8000</v>
      </c>
      <c r="D17" s="23">
        <v>8000</v>
      </c>
      <c r="E17" s="23"/>
      <c r="F17" s="23"/>
      <c r="G17" s="22" t="s">
        <v>365</v>
      </c>
      <c r="H17" s="173">
        <v>43284</v>
      </c>
      <c r="I17" s="117">
        <v>6121</v>
      </c>
    </row>
    <row r="18" spans="1:9" ht="33.75">
      <c r="A18" s="24">
        <v>2</v>
      </c>
      <c r="B18" s="21" t="s">
        <v>366</v>
      </c>
      <c r="C18" s="23">
        <v>7865</v>
      </c>
      <c r="D18" s="23">
        <v>7865</v>
      </c>
      <c r="E18" s="23"/>
      <c r="F18" s="23"/>
      <c r="G18" s="22" t="s">
        <v>209</v>
      </c>
      <c r="H18" s="173">
        <v>43284</v>
      </c>
      <c r="I18" s="117">
        <v>6121</v>
      </c>
    </row>
    <row r="19" spans="1:9" ht="34.5" customHeight="1">
      <c r="A19" s="24">
        <v>3</v>
      </c>
      <c r="B19" s="21" t="s">
        <v>367</v>
      </c>
      <c r="C19" s="23">
        <v>1100</v>
      </c>
      <c r="D19" s="23">
        <v>1100</v>
      </c>
      <c r="E19" s="23"/>
      <c r="F19" s="23"/>
      <c r="G19" s="22" t="s">
        <v>210</v>
      </c>
      <c r="H19" s="173">
        <v>43284</v>
      </c>
      <c r="I19" s="117">
        <v>6121</v>
      </c>
    </row>
    <row r="20" spans="1:9" ht="24.75" customHeight="1">
      <c r="A20" s="24">
        <v>4</v>
      </c>
      <c r="B20" s="21" t="s">
        <v>204</v>
      </c>
      <c r="C20" s="23">
        <v>99000</v>
      </c>
      <c r="D20" s="23">
        <v>10000</v>
      </c>
      <c r="E20" s="23"/>
      <c r="F20" s="23">
        <v>88000</v>
      </c>
      <c r="G20" s="11" t="s">
        <v>83</v>
      </c>
      <c r="H20" s="173">
        <v>43284</v>
      </c>
      <c r="I20" s="117">
        <v>6121</v>
      </c>
    </row>
    <row r="21" spans="1:9" ht="24" customHeight="1">
      <c r="A21" s="24">
        <v>5</v>
      </c>
      <c r="B21" s="21" t="s">
        <v>77</v>
      </c>
      <c r="C21" s="27">
        <v>6500</v>
      </c>
      <c r="D21" s="27">
        <v>6500</v>
      </c>
      <c r="E21" s="27"/>
      <c r="F21" s="27"/>
      <c r="G21" s="33" t="s">
        <v>82</v>
      </c>
      <c r="H21" s="173">
        <v>43284</v>
      </c>
      <c r="I21" s="117">
        <v>6121</v>
      </c>
    </row>
    <row r="22" spans="1:9" ht="22.5">
      <c r="A22" s="24">
        <v>6</v>
      </c>
      <c r="B22" s="21" t="s">
        <v>78</v>
      </c>
      <c r="C22" s="27">
        <v>13476</v>
      </c>
      <c r="D22" s="27">
        <v>13476</v>
      </c>
      <c r="E22" s="27"/>
      <c r="F22" s="27"/>
      <c r="G22" s="135" t="s">
        <v>81</v>
      </c>
      <c r="H22" s="173">
        <v>43284</v>
      </c>
      <c r="I22" s="117">
        <v>6121</v>
      </c>
    </row>
    <row r="23" spans="1:9" ht="27" customHeight="1">
      <c r="A23" s="24">
        <v>7</v>
      </c>
      <c r="B23" s="21" t="s">
        <v>79</v>
      </c>
      <c r="C23" s="27">
        <v>19437</v>
      </c>
      <c r="D23" s="27">
        <v>19437</v>
      </c>
      <c r="E23" s="27"/>
      <c r="F23" s="27"/>
      <c r="G23" s="135" t="s">
        <v>80</v>
      </c>
      <c r="H23" s="173">
        <v>43284</v>
      </c>
      <c r="I23" s="117">
        <v>6121</v>
      </c>
    </row>
    <row r="24" spans="1:8" ht="15">
      <c r="A24" s="223" t="s">
        <v>139</v>
      </c>
      <c r="B24" s="223"/>
      <c r="C24" s="73">
        <f>SUM(C17:C23)</f>
        <v>155378</v>
      </c>
      <c r="D24" s="73">
        <f>SUM(D17:D23)</f>
        <v>66378</v>
      </c>
      <c r="E24" s="73">
        <f>SUM(E17:E20)</f>
        <v>0</v>
      </c>
      <c r="F24" s="73">
        <f>SUM(F17:F20)</f>
        <v>88000</v>
      </c>
      <c r="H24" s="188"/>
    </row>
    <row r="25" spans="1:9" ht="15.75" customHeight="1">
      <c r="A25" s="120" t="s">
        <v>301</v>
      </c>
      <c r="B25" s="121"/>
      <c r="C25" s="121"/>
      <c r="D25" s="121"/>
      <c r="E25" s="121"/>
      <c r="F25" s="121"/>
      <c r="G25" s="121"/>
      <c r="H25" s="186"/>
      <c r="I25" s="144"/>
    </row>
    <row r="26" spans="1:9" ht="25.5" customHeight="1">
      <c r="A26" s="24">
        <v>1</v>
      </c>
      <c r="B26" s="11" t="s">
        <v>302</v>
      </c>
      <c r="C26" s="12">
        <v>500</v>
      </c>
      <c r="D26" s="12">
        <v>500</v>
      </c>
      <c r="E26" s="12"/>
      <c r="F26" s="12"/>
      <c r="G26" s="33" t="s">
        <v>440</v>
      </c>
      <c r="H26" s="173">
        <v>43284</v>
      </c>
      <c r="I26" s="117">
        <v>6121</v>
      </c>
    </row>
    <row r="27" spans="1:9" ht="28.5" customHeight="1">
      <c r="A27" s="24">
        <v>2</v>
      </c>
      <c r="B27" s="11" t="s">
        <v>303</v>
      </c>
      <c r="C27" s="12">
        <v>150</v>
      </c>
      <c r="D27" s="12">
        <v>150</v>
      </c>
      <c r="E27" s="12"/>
      <c r="F27" s="12"/>
      <c r="G27" s="33" t="s">
        <v>441</v>
      </c>
      <c r="H27" s="173">
        <v>43284</v>
      </c>
      <c r="I27" s="117">
        <v>6121</v>
      </c>
    </row>
    <row r="28" spans="1:9" ht="35.25" customHeight="1">
      <c r="A28" s="24">
        <v>3</v>
      </c>
      <c r="B28" s="33" t="s">
        <v>314</v>
      </c>
      <c r="C28" s="12">
        <v>400</v>
      </c>
      <c r="D28" s="12">
        <v>400</v>
      </c>
      <c r="E28" s="12"/>
      <c r="F28" s="12"/>
      <c r="G28" s="33" t="s">
        <v>442</v>
      </c>
      <c r="H28" s="173">
        <v>43284</v>
      </c>
      <c r="I28" s="117">
        <v>6121</v>
      </c>
    </row>
    <row r="29" spans="1:9" ht="30" customHeight="1">
      <c r="A29" s="24">
        <v>4</v>
      </c>
      <c r="B29" s="33" t="s">
        <v>315</v>
      </c>
      <c r="C29" s="12">
        <v>600</v>
      </c>
      <c r="D29" s="12">
        <v>600</v>
      </c>
      <c r="E29" s="12"/>
      <c r="F29" s="12"/>
      <c r="G29" s="33" t="s">
        <v>443</v>
      </c>
      <c r="H29" s="173">
        <v>43284</v>
      </c>
      <c r="I29" s="117">
        <v>6121</v>
      </c>
    </row>
    <row r="30" spans="1:9" ht="16.5" customHeight="1">
      <c r="A30" s="221" t="s">
        <v>136</v>
      </c>
      <c r="B30" s="221"/>
      <c r="C30" s="73"/>
      <c r="D30" s="73">
        <f>SUM(D26:D29)</f>
        <v>1650</v>
      </c>
      <c r="E30" s="73">
        <f>SUM(E26:E29)</f>
        <v>0</v>
      </c>
      <c r="F30" s="73">
        <f>SUM(F26:F29)</f>
        <v>0</v>
      </c>
      <c r="G30" s="118"/>
      <c r="H30" s="188"/>
      <c r="I30" s="124"/>
    </row>
    <row r="31" spans="1:9" ht="15.75" customHeight="1">
      <c r="A31" s="120" t="s">
        <v>325</v>
      </c>
      <c r="B31" s="121"/>
      <c r="C31" s="121"/>
      <c r="D31" s="121"/>
      <c r="E31" s="121"/>
      <c r="F31" s="121"/>
      <c r="G31" s="121"/>
      <c r="H31" s="186"/>
      <c r="I31" s="144"/>
    </row>
    <row r="32" spans="1:9" ht="71.25" customHeight="1">
      <c r="A32" s="24">
        <v>1</v>
      </c>
      <c r="B32" s="22" t="s">
        <v>207</v>
      </c>
      <c r="C32" s="23">
        <v>1088</v>
      </c>
      <c r="D32" s="23">
        <v>1088</v>
      </c>
      <c r="E32" s="23"/>
      <c r="F32" s="23"/>
      <c r="G32" s="26" t="s">
        <v>211</v>
      </c>
      <c r="H32" s="180">
        <v>43284</v>
      </c>
      <c r="I32" s="117">
        <v>6121</v>
      </c>
    </row>
    <row r="33" spans="1:6" ht="15.75" customHeight="1">
      <c r="A33" s="221" t="s">
        <v>319</v>
      </c>
      <c r="B33" s="221"/>
      <c r="C33" s="72"/>
      <c r="D33" s="72">
        <f>SUM(D32:D32)</f>
        <v>1088</v>
      </c>
      <c r="E33" s="72">
        <f>SUM(E32:E32)</f>
        <v>0</v>
      </c>
      <c r="F33" s="72">
        <f>SUM(F32:F32)</f>
        <v>0</v>
      </c>
    </row>
    <row r="34" spans="1:9" s="4" customFormat="1" ht="15.75" customHeight="1">
      <c r="A34" s="221" t="s">
        <v>320</v>
      </c>
      <c r="B34" s="221"/>
      <c r="C34" s="72"/>
      <c r="D34" s="72">
        <f>D30+D24+D15+D10+D33</f>
        <v>81120</v>
      </c>
      <c r="E34" s="72">
        <f>E30+E24+E15+E10+E33</f>
        <v>0</v>
      </c>
      <c r="F34" s="72">
        <f>F30+F24+F15+F10+F33</f>
        <v>88000</v>
      </c>
      <c r="H34" s="187"/>
      <c r="I34" s="10"/>
    </row>
  </sheetData>
  <sheetProtection/>
  <autoFilter ref="A3:G34"/>
  <mergeCells count="7">
    <mergeCell ref="A1:I1"/>
    <mergeCell ref="A34:B34"/>
    <mergeCell ref="A15:B15"/>
    <mergeCell ref="A24:B24"/>
    <mergeCell ref="A10:B10"/>
    <mergeCell ref="A30:B30"/>
    <mergeCell ref="A33:B33"/>
  </mergeCells>
  <printOptions/>
  <pageMargins left="0.31496062992125984" right="0.31496062992125984" top="0.984251968503937" bottom="0.7480314960629921" header="0.31496062992125984" footer="0.31496062992125984"/>
  <pageSetup firstPageNumber="18" useFirstPageNumber="1" fitToHeight="0" fitToWidth="1" horizontalDpi="600" verticalDpi="600" orientation="landscape" paperSize="9" scale="98" r:id="rId1"/>
  <headerFooter alignWithMargins="0">
    <oddHeader>&amp;C&amp;"Arial,Tučné"&amp;12Schválený rozpočet SMOl na rok 2019 - kapitálové výdaje a opravy nad 2 mil. Kč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Finkova Renata</dc:creator>
  <cp:keywords/>
  <dc:description/>
  <cp:lastModifiedBy>Stanislav Losert</cp:lastModifiedBy>
  <cp:lastPrinted>2018-12-17T11:47:00Z</cp:lastPrinted>
  <dcterms:created xsi:type="dcterms:W3CDTF">2018-06-07T06:34:49Z</dcterms:created>
  <dcterms:modified xsi:type="dcterms:W3CDTF">2019-02-12T10:34:19Z</dcterms:modified>
  <cp:category/>
  <cp:version/>
  <cp:contentType/>
  <cp:contentStatus/>
</cp:coreProperties>
</file>